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6.99\документы\Бушковская\2023 год\Бюджет 2023\ОКРУГ\Дума с учетом 2 чтения\77\"/>
    </mc:Choice>
  </mc:AlternateContent>
  <bookViews>
    <workbookView xWindow="0" yWindow="0" windowWidth="28800" windowHeight="11235" tabRatio="730"/>
  </bookViews>
  <sheets>
    <sheet name="2023 год" sheetId="52" r:id="rId1"/>
  </sheets>
  <definedNames>
    <definedName name="_xlnm._FilterDatabase" localSheetId="0" hidden="1">'2023 год'!$A$5:$G$907</definedName>
    <definedName name="_xlnm.Print_Titles" localSheetId="0">'2023 год'!$4:$5</definedName>
    <definedName name="_xlnm.Print_Area" localSheetId="0">'2023 год'!$A$1:$F$912</definedName>
  </definedNames>
  <calcPr calcId="152511"/>
</workbook>
</file>

<file path=xl/calcChain.xml><?xml version="1.0" encoding="utf-8"?>
<calcChain xmlns="http://schemas.openxmlformats.org/spreadsheetml/2006/main">
  <c r="F735" i="52" l="1"/>
  <c r="F734" i="52" s="1"/>
  <c r="F739" i="52"/>
  <c r="F738" i="52" s="1"/>
  <c r="F737" i="52" s="1"/>
  <c r="F745" i="52"/>
  <c r="F744" i="52" s="1"/>
  <c r="F743" i="52" s="1"/>
  <c r="F742" i="52" s="1"/>
  <c r="F741" i="52" s="1"/>
  <c r="F733" i="52" l="1"/>
  <c r="F732" i="52" s="1"/>
  <c r="F321" i="52" l="1"/>
  <c r="F34" i="52" l="1"/>
  <c r="F114" i="52"/>
  <c r="F124" i="52"/>
  <c r="F159" i="52"/>
  <c r="F204" i="52"/>
  <c r="F211" i="52"/>
  <c r="F700" i="52"/>
  <c r="F675" i="52" l="1"/>
  <c r="F514" i="52"/>
  <c r="F513" i="52" s="1"/>
  <c r="F474" i="52"/>
  <c r="F511" i="52"/>
  <c r="F443" i="52" l="1"/>
  <c r="F442" i="52" s="1"/>
  <c r="F441" i="52" s="1"/>
  <c r="F440" i="52" s="1"/>
  <c r="F439" i="52" s="1"/>
  <c r="F396" i="52" l="1"/>
  <c r="F757" i="52" l="1"/>
  <c r="F756" i="52" s="1"/>
  <c r="F755" i="52" s="1"/>
  <c r="F904" i="52"/>
  <c r="F903" i="52" s="1"/>
  <c r="F902" i="52" s="1"/>
  <c r="F901" i="52" s="1"/>
  <c r="F900" i="52" s="1"/>
  <c r="F899" i="52" s="1"/>
  <c r="F898" i="52" s="1"/>
  <c r="F501" i="52"/>
  <c r="F500" i="52" s="1"/>
  <c r="F527" i="52"/>
  <c r="F526" i="52" s="1"/>
  <c r="F525" i="52" s="1"/>
  <c r="F524" i="52" s="1"/>
  <c r="F548" i="52"/>
  <c r="F547" i="52" s="1"/>
  <c r="F566" i="52"/>
  <c r="F619" i="52"/>
  <c r="F628" i="52"/>
  <c r="F652" i="52"/>
  <c r="F651" i="52" s="1"/>
  <c r="F766" i="52"/>
  <c r="F765" i="52" s="1"/>
  <c r="F764" i="52" s="1"/>
  <c r="F763" i="52" s="1"/>
  <c r="F795" i="52"/>
  <c r="F794" i="52" s="1"/>
  <c r="F830" i="52"/>
  <c r="F829" i="52" s="1"/>
  <c r="F828" i="52" s="1"/>
  <c r="F24" i="52"/>
  <c r="F104" i="52"/>
  <c r="F148" i="52"/>
  <c r="F281" i="52"/>
  <c r="F329" i="52"/>
  <c r="F410" i="52"/>
  <c r="F630" i="52"/>
  <c r="F771" i="52"/>
  <c r="F770" i="52" s="1"/>
  <c r="F780" i="52"/>
  <c r="F779" i="52" s="1"/>
  <c r="F778" i="52" s="1"/>
  <c r="F777" i="52" s="1"/>
  <c r="F845" i="52"/>
  <c r="F844" i="52" s="1"/>
  <c r="F843" i="52" s="1"/>
  <c r="F194" i="52"/>
  <c r="F216" i="52"/>
  <c r="F300" i="52"/>
  <c r="F347" i="52"/>
  <c r="F152" i="52"/>
  <c r="F192" i="52"/>
  <c r="F267" i="52"/>
  <c r="F298" i="52"/>
  <c r="F345" i="52"/>
  <c r="F358" i="52"/>
  <c r="F386" i="52"/>
  <c r="F539" i="52"/>
  <c r="F634" i="52"/>
  <c r="F673" i="52"/>
  <c r="F761" i="52"/>
  <c r="F760" i="52" s="1"/>
  <c r="F792" i="52"/>
  <c r="F791" i="52" s="1"/>
  <c r="F841" i="52"/>
  <c r="F840" i="52" s="1"/>
  <c r="F839" i="52" s="1"/>
  <c r="F838" i="52" s="1"/>
  <c r="F893" i="52"/>
  <c r="F892" i="52" s="1"/>
  <c r="F891" i="52" s="1"/>
  <c r="F78" i="52"/>
  <c r="F77" i="52" s="1"/>
  <c r="F76" i="52" s="1"/>
  <c r="F132" i="52"/>
  <c r="F220" i="52"/>
  <c r="F219" i="52" s="1"/>
  <c r="F218" i="52" s="1"/>
  <c r="F235" i="52"/>
  <c r="F302" i="52"/>
  <c r="F351" i="52"/>
  <c r="F350" i="52" s="1"/>
  <c r="F349" i="52" s="1"/>
  <c r="F414" i="52"/>
  <c r="F637" i="52"/>
  <c r="F636" i="52" s="1"/>
  <c r="F720" i="52"/>
  <c r="F799" i="52"/>
  <c r="F798" i="52" s="1"/>
  <c r="F797" i="52" s="1"/>
  <c r="F17" i="52"/>
  <c r="F16" i="52" s="1"/>
  <c r="F59" i="52"/>
  <c r="F58" i="52" s="1"/>
  <c r="F62" i="52"/>
  <c r="F61" i="52" s="1"/>
  <c r="F146" i="52"/>
  <c r="F388" i="52"/>
  <c r="F11" i="52"/>
  <c r="F10" i="52" s="1"/>
  <c r="F9" i="52" s="1"/>
  <c r="F8" i="52" s="1"/>
  <c r="F7" i="52" s="1"/>
  <c r="F41" i="52"/>
  <c r="F136" i="52"/>
  <c r="F164" i="52"/>
  <c r="F163" i="52" s="1"/>
  <c r="F162" i="52" s="1"/>
  <c r="F161" i="52" s="1"/>
  <c r="F53" i="52"/>
  <c r="F52" i="52" s="1"/>
  <c r="F51" i="52" s="1"/>
  <c r="F50" i="52" s="1"/>
  <c r="F49" i="52" s="1"/>
  <c r="F84" i="52"/>
  <c r="F83" i="52" s="1"/>
  <c r="F97" i="52"/>
  <c r="F106" i="52"/>
  <c r="F126" i="52"/>
  <c r="F150" i="52"/>
  <c r="F183" i="52"/>
  <c r="F197" i="52"/>
  <c r="F196" i="52" s="1"/>
  <c r="F237" i="52"/>
  <c r="F254" i="52"/>
  <c r="F253" i="52" s="1"/>
  <c r="F283" i="52"/>
  <c r="F318" i="52"/>
  <c r="F317" i="52" s="1"/>
  <c r="F343" i="52"/>
  <c r="F356" i="52"/>
  <c r="F369" i="52"/>
  <c r="F368" i="52" s="1"/>
  <c r="F448" i="52"/>
  <c r="F447" i="52" s="1"/>
  <c r="F446" i="52" s="1"/>
  <c r="F445" i="52" s="1"/>
  <c r="F438" i="52" s="1"/>
  <c r="F466" i="52"/>
  <c r="F465" i="52" s="1"/>
  <c r="F492" i="52"/>
  <c r="F491" i="52" s="1"/>
  <c r="F522" i="52"/>
  <c r="F632" i="52"/>
  <c r="F642" i="52"/>
  <c r="F641" i="52" s="1"/>
  <c r="F640" i="52" s="1"/>
  <c r="F639" i="52" s="1"/>
  <c r="F671" i="52"/>
  <c r="F702" i="52"/>
  <c r="F712" i="52"/>
  <c r="F711" i="52" s="1"/>
  <c r="F786" i="52"/>
  <c r="F785" i="52" s="1"/>
  <c r="F784" i="52" s="1"/>
  <c r="F783" i="52" s="1"/>
  <c r="F366" i="52"/>
  <c r="F364" i="52"/>
  <c r="F155" i="52"/>
  <c r="F331" i="52"/>
  <c r="F600" i="52"/>
  <c r="F602" i="52"/>
  <c r="F870" i="52"/>
  <c r="F869" i="52" s="1"/>
  <c r="F868" i="52" s="1"/>
  <c r="F774" i="52"/>
  <c r="F773" i="52" s="1"/>
  <c r="F43" i="52"/>
  <c r="F101" i="52"/>
  <c r="F305" i="52"/>
  <c r="F304" i="52" s="1"/>
  <c r="F327" i="52"/>
  <c r="F87" i="52"/>
  <c r="F571" i="52"/>
  <c r="F428" i="52"/>
  <c r="F91" i="52"/>
  <c r="F99" i="52"/>
  <c r="F896" i="52"/>
  <c r="F895" i="52" s="1"/>
  <c r="F889" i="52"/>
  <c r="F888" i="52" s="1"/>
  <c r="F730" i="52"/>
  <c r="F729" i="52" s="1"/>
  <c r="F728" i="52" s="1"/>
  <c r="F835" i="52"/>
  <c r="F834" i="52" s="1"/>
  <c r="F833" i="52" s="1"/>
  <c r="F832" i="52" s="1"/>
  <c r="F142" i="52"/>
  <c r="F562" i="52"/>
  <c r="F380" i="52"/>
  <c r="F379" i="52" s="1"/>
  <c r="F455" i="52"/>
  <c r="F454" i="52" s="1"/>
  <c r="F93" i="52"/>
  <c r="F288" i="52"/>
  <c r="F408" i="52"/>
  <c r="F89" i="52"/>
  <c r="F257" i="52"/>
  <c r="F256" i="52" s="1"/>
  <c r="F393" i="52"/>
  <c r="F392" i="52" s="1"/>
  <c r="F247" i="52"/>
  <c r="F246" i="52" s="1"/>
  <c r="F286" i="52"/>
  <c r="F418" i="52"/>
  <c r="F463" i="52"/>
  <c r="F462" i="52" s="1"/>
  <c r="F472" i="52"/>
  <c r="F481" i="52"/>
  <c r="F480" i="52" s="1"/>
  <c r="F479" i="52" s="1"/>
  <c r="F569" i="52"/>
  <c r="F677" i="52"/>
  <c r="F884" i="52"/>
  <c r="F883" i="52" s="1"/>
  <c r="F203" i="52"/>
  <c r="F202" i="52" s="1"/>
  <c r="F201" i="52" s="1"/>
  <c r="F200" i="52" s="1"/>
  <c r="F199" i="52" s="1"/>
  <c r="F615" i="52"/>
  <c r="F656" i="52"/>
  <c r="F655" i="52" s="1"/>
  <c r="F722" i="52"/>
  <c r="F876" i="52"/>
  <c r="F875" i="52" s="1"/>
  <c r="F881" i="52"/>
  <c r="F668" i="52"/>
  <c r="F667" i="52" s="1"/>
  <c r="F717" i="52"/>
  <c r="F73" i="52"/>
  <c r="F110" i="52"/>
  <c r="F109" i="52" s="1"/>
  <c r="F138" i="52"/>
  <c r="F520" i="52"/>
  <c r="F661" i="52"/>
  <c r="F660" i="52" s="1"/>
  <c r="F696" i="52"/>
  <c r="F695" i="52" s="1"/>
  <c r="F822" i="52"/>
  <c r="F693" i="52"/>
  <c r="F692" i="52" s="1"/>
  <c r="F715" i="52"/>
  <c r="F825" i="52"/>
  <c r="F264" i="52"/>
  <c r="F263" i="52" s="1"/>
  <c r="F244" i="52"/>
  <c r="F243" i="52" s="1"/>
  <c r="F290" i="52"/>
  <c r="F334" i="52"/>
  <c r="F333" i="52" s="1"/>
  <c r="F460" i="52"/>
  <c r="F67" i="52"/>
  <c r="F129" i="52"/>
  <c r="F185" i="52"/>
  <c r="F189" i="52"/>
  <c r="F311" i="52"/>
  <c r="F310" i="52" s="1"/>
  <c r="F309" i="52" s="1"/>
  <c r="F308" i="52" s="1"/>
  <c r="F320" i="52"/>
  <c r="F559" i="52"/>
  <c r="F558" i="52" s="1"/>
  <c r="F579" i="52"/>
  <c r="F578" i="52" s="1"/>
  <c r="F577" i="52" s="1"/>
  <c r="F37" i="52"/>
  <c r="F169" i="52"/>
  <c r="F292" i="52"/>
  <c r="F336" i="52"/>
  <c r="F404" i="52"/>
  <c r="F458" i="52"/>
  <c r="F531" i="52"/>
  <c r="F530" i="52" s="1"/>
  <c r="F529" i="52" s="1"/>
  <c r="F596" i="52"/>
  <c r="F609" i="52"/>
  <c r="F608" i="52" s="1"/>
  <c r="F607" i="52" s="1"/>
  <c r="F606" i="52" s="1"/>
  <c r="F605" i="52" s="1"/>
  <c r="F647" i="52"/>
  <c r="F646" i="52" s="1"/>
  <c r="F645" i="52" s="1"/>
  <c r="F644" i="52" s="1"/>
  <c r="F658" i="52"/>
  <c r="F708" i="52"/>
  <c r="F707" i="52" s="1"/>
  <c r="F808" i="52"/>
  <c r="F807" i="52" s="1"/>
  <c r="F240" i="52"/>
  <c r="F239" i="52" s="1"/>
  <c r="F495" i="52"/>
  <c r="F494" i="52" s="1"/>
  <c r="F507" i="52"/>
  <c r="F213" i="52"/>
  <c r="F232" i="52"/>
  <c r="F426" i="52"/>
  <c r="F498" i="52"/>
  <c r="F497" i="52" s="1"/>
  <c r="F230" i="52"/>
  <c r="F384" i="52"/>
  <c r="F477" i="52"/>
  <c r="F476" i="52" s="1"/>
  <c r="F564" i="52"/>
  <c r="F588" i="52"/>
  <c r="F375" i="52"/>
  <c r="F374" i="52" s="1"/>
  <c r="F509" i="52"/>
  <c r="F542" i="52"/>
  <c r="F541" i="52" s="1"/>
  <c r="F545" i="52"/>
  <c r="F544" i="52" s="1"/>
  <c r="F586" i="52"/>
  <c r="F590" i="52"/>
  <c r="F594" i="52"/>
  <c r="F598" i="52"/>
  <c r="F749" i="52"/>
  <c r="F748" i="52" s="1"/>
  <c r="F747" i="52" s="1"/>
  <c r="F402" i="52"/>
  <c r="F683" i="52"/>
  <c r="F803" i="52"/>
  <c r="F879" i="52"/>
  <c r="F878" i="52" s="1"/>
  <c r="F680" i="52"/>
  <c r="F688" i="52"/>
  <c r="F687" i="52" s="1"/>
  <c r="F686" i="52" s="1"/>
  <c r="F705" i="52"/>
  <c r="F704" i="52" s="1"/>
  <c r="F815" i="52"/>
  <c r="F814" i="52" s="1"/>
  <c r="F813" i="52" s="1"/>
  <c r="F812" i="52" s="1"/>
  <c r="F811" i="52" s="1"/>
  <c r="F849" i="52"/>
  <c r="F848" i="52" s="1"/>
  <c r="F847" i="52" s="1"/>
  <c r="F805" i="52"/>
  <c r="F859" i="52"/>
  <c r="F857" i="52"/>
  <c r="F383" i="52" l="1"/>
  <c r="F188" i="52"/>
  <c r="F363" i="52"/>
  <c r="F670" i="52"/>
  <c r="F790" i="52"/>
  <c r="F46" i="52"/>
  <c r="F517" i="52"/>
  <c r="F516" i="52" s="1"/>
  <c r="F398" i="52"/>
  <c r="F382" i="52"/>
  <c r="F378" i="52" s="1"/>
  <c r="F552" i="52"/>
  <c r="F355" i="52"/>
  <c r="F354" i="52" s="1"/>
  <c r="F353" i="52" s="1"/>
  <c r="F103" i="52"/>
  <c r="F280" i="52"/>
  <c r="F57" i="52"/>
  <c r="F56" i="52" s="1"/>
  <c r="F297" i="52"/>
  <c r="F627" i="52"/>
  <c r="F626" i="52" s="1"/>
  <c r="F412" i="52"/>
  <c r="F416" i="52"/>
  <c r="F120" i="52"/>
  <c r="F119" i="52" s="1"/>
  <c r="F30" i="52"/>
  <c r="F29" i="52" s="1"/>
  <c r="F226" i="52"/>
  <c r="F225" i="52" s="1"/>
  <c r="F224" i="52" s="1"/>
  <c r="F537" i="52"/>
  <c r="F536" i="52" s="1"/>
  <c r="F435" i="52"/>
  <c r="F434" i="52" s="1"/>
  <c r="F433" i="52" s="1"/>
  <c r="F432" i="52" s="1"/>
  <c r="F431" i="52" s="1"/>
  <c r="F575" i="52"/>
  <c r="F574" i="52" s="1"/>
  <c r="F573" i="52" s="1"/>
  <c r="F726" i="52"/>
  <c r="F725" i="52" s="1"/>
  <c r="F724" i="52" s="1"/>
  <c r="F21" i="52"/>
  <c r="F20" i="52" s="1"/>
  <c r="F19" i="52" s="1"/>
  <c r="F15" i="52" s="1"/>
  <c r="F14" i="52" s="1"/>
  <c r="F13" i="52" s="1"/>
  <c r="F623" i="52"/>
  <c r="F622" i="52" s="1"/>
  <c r="F621" i="52" s="1"/>
  <c r="F252" i="52"/>
  <c r="F251" i="52" s="1"/>
  <c r="F250" i="52" s="1"/>
  <c r="F699" i="52"/>
  <c r="F33" i="52"/>
  <c r="F178" i="52"/>
  <c r="F177" i="52" s="1"/>
  <c r="F176" i="52" s="1"/>
  <c r="F505" i="52"/>
  <c r="F504" i="52" s="1"/>
  <c r="F503" i="52" s="1"/>
  <c r="F470" i="52"/>
  <c r="F469" i="52" s="1"/>
  <c r="F468" i="52" s="1"/>
  <c r="F70" i="52"/>
  <c r="F66" i="52" s="1"/>
  <c r="F65" i="52" s="1"/>
  <c r="F64" i="52" s="1"/>
  <c r="F420" i="52"/>
  <c r="F554" i="52"/>
  <c r="F273" i="52"/>
  <c r="F272" i="52" s="1"/>
  <c r="F271" i="52" s="1"/>
  <c r="F270" i="52" s="1"/>
  <c r="F269" i="52" s="1"/>
  <c r="F157" i="52"/>
  <c r="F154" i="52" s="1"/>
  <c r="F400" i="52"/>
  <c r="F866" i="52"/>
  <c r="F865" i="52" s="1"/>
  <c r="F864" i="52" s="1"/>
  <c r="F372" i="52"/>
  <c r="F371" i="52" s="1"/>
  <c r="F614" i="52"/>
  <c r="F654" i="52"/>
  <c r="F650" i="52" s="1"/>
  <c r="F649" i="52" s="1"/>
  <c r="F172" i="52"/>
  <c r="F168" i="52" s="1"/>
  <c r="F167" i="52" s="1"/>
  <c r="F166" i="52" s="1"/>
  <c r="F425" i="52"/>
  <c r="F424" i="52" s="1"/>
  <c r="F423" i="52" s="1"/>
  <c r="F123" i="52"/>
  <c r="F487" i="52"/>
  <c r="F486" i="52" s="1"/>
  <c r="F108" i="52"/>
  <c r="F754" i="52"/>
  <c r="F753" i="52" s="1"/>
  <c r="F262" i="52"/>
  <c r="F261" i="52" s="1"/>
  <c r="F260" i="52" s="1"/>
  <c r="F887" i="52"/>
  <c r="F886" i="52" s="1"/>
  <c r="F182" i="52"/>
  <c r="F719" i="52"/>
  <c r="F316" i="52"/>
  <c r="F315" i="52" s="1"/>
  <c r="F242" i="52"/>
  <c r="F714" i="52"/>
  <c r="F874" i="52"/>
  <c r="F873" i="52" s="1"/>
  <c r="F872" i="52" s="1"/>
  <c r="F96" i="52"/>
  <c r="F769" i="52"/>
  <c r="F768" i="52" s="1"/>
  <c r="F821" i="52"/>
  <c r="F820" i="52" s="1"/>
  <c r="F819" i="52" s="1"/>
  <c r="F818" i="52" s="1"/>
  <c r="F285" i="52"/>
  <c r="F326" i="52"/>
  <c r="F325" i="52" s="1"/>
  <c r="F324" i="52" s="1"/>
  <c r="F856" i="52"/>
  <c r="F855" i="52" s="1"/>
  <c r="F854" i="52" s="1"/>
  <c r="F457" i="52"/>
  <c r="F86" i="52"/>
  <c r="F82" i="52" s="1"/>
  <c r="F81" i="52" s="1"/>
  <c r="F561" i="52"/>
  <c r="F229" i="52"/>
  <c r="F228" i="52" s="1"/>
  <c r="F342" i="52"/>
  <c r="F341" i="52" s="1"/>
  <c r="F340" i="52" s="1"/>
  <c r="F135" i="52"/>
  <c r="F134" i="52" s="1"/>
  <c r="F568" i="52"/>
  <c r="F210" i="52"/>
  <c r="F209" i="52" s="1"/>
  <c r="F208" i="52" s="1"/>
  <c r="F207" i="52" s="1"/>
  <c r="F585" i="52"/>
  <c r="F584" i="52" s="1"/>
  <c r="F802" i="52"/>
  <c r="F801" i="52" s="1"/>
  <c r="F593" i="52"/>
  <c r="F592" i="52" s="1"/>
  <c r="F679" i="52"/>
  <c r="F128" i="52"/>
  <c r="F557" i="52" l="1"/>
  <c r="F556" i="52" s="1"/>
  <c r="F863" i="52"/>
  <c r="F862" i="52" s="1"/>
  <c r="F861" i="52" s="1"/>
  <c r="F789" i="52"/>
  <c r="F788" i="52" s="1"/>
  <c r="F782" i="52" s="1"/>
  <c r="F395" i="52"/>
  <c r="F391" i="52" s="1"/>
  <c r="F485" i="52"/>
  <c r="F484" i="52" s="1"/>
  <c r="F483" i="52" s="1"/>
  <c r="F551" i="52"/>
  <c r="F550" i="52" s="1"/>
  <c r="F339" i="52"/>
  <c r="F279" i="52"/>
  <c r="F278" i="52" s="1"/>
  <c r="F277" i="52" s="1"/>
  <c r="F276" i="52" s="1"/>
  <c r="F362" i="52"/>
  <c r="F361" i="52" s="1"/>
  <c r="F360" i="52" s="1"/>
  <c r="F55" i="52"/>
  <c r="F613" i="52"/>
  <c r="F612" i="52" s="1"/>
  <c r="F611" i="52" s="1"/>
  <c r="F407" i="52"/>
  <c r="F406" i="52" s="1"/>
  <c r="F422" i="52"/>
  <c r="F296" i="52"/>
  <c r="F295" i="52" s="1"/>
  <c r="F294" i="52" s="1"/>
  <c r="F95" i="52"/>
  <c r="F122" i="52"/>
  <c r="F118" i="52" s="1"/>
  <c r="F117" i="52" s="1"/>
  <c r="F32" i="52"/>
  <c r="F28" i="52" s="1"/>
  <c r="F27" i="52" s="1"/>
  <c r="F26" i="52" s="1"/>
  <c r="F710" i="52"/>
  <c r="F698" i="52" s="1"/>
  <c r="F752" i="52"/>
  <c r="F853" i="52"/>
  <c r="F852" i="52" s="1"/>
  <c r="F810" i="52" s="1"/>
  <c r="F181" i="52"/>
  <c r="F175" i="52" s="1"/>
  <c r="F314" i="52"/>
  <c r="F307" i="52" s="1"/>
  <c r="F222" i="52"/>
  <c r="F206" i="52" s="1"/>
  <c r="F223" i="52"/>
  <c r="F583" i="52"/>
  <c r="F582" i="52" s="1"/>
  <c r="F666" i="52"/>
  <c r="F453" i="52"/>
  <c r="F452" i="52" s="1"/>
  <c r="F451" i="52" s="1"/>
  <c r="F535" i="52" l="1"/>
  <c r="F534" i="52" s="1"/>
  <c r="F533" i="52" s="1"/>
  <c r="F450" i="52" s="1"/>
  <c r="F390" i="52"/>
  <c r="F377" i="52" s="1"/>
  <c r="F338" i="52" s="1"/>
  <c r="F249" i="52"/>
  <c r="F80" i="52"/>
  <c r="F6" i="52" s="1"/>
  <c r="F665" i="52"/>
  <c r="F664" i="52" s="1"/>
  <c r="F663" i="52" s="1"/>
  <c r="F906" i="52" l="1"/>
</calcChain>
</file>

<file path=xl/sharedStrings.xml><?xml version="1.0" encoding="utf-8"?>
<sst xmlns="http://schemas.openxmlformats.org/spreadsheetml/2006/main" count="3923" uniqueCount="832">
  <si>
    <t>00</t>
  </si>
  <si>
    <t>02</t>
  </si>
  <si>
    <t>РЗ</t>
  </si>
  <si>
    <t>ПР</t>
  </si>
  <si>
    <t>КВР</t>
  </si>
  <si>
    <t>КЦСР</t>
  </si>
  <si>
    <t>11 0 00 00000</t>
  </si>
  <si>
    <t>Муниципальная программа «Совершенствование муниципального управления и основные направления кадровой политики в Великоустюгском муниципальном округе в 2023-2027 годах»</t>
  </si>
  <si>
    <t>Подпрограмма «Взаимодействие с социально ориентированными некоммерческими организациями»</t>
  </si>
  <si>
    <t>11 2 00 00000</t>
  </si>
  <si>
    <t>Оказание имущественной, финансовой и информационной поддержки СОНКО</t>
  </si>
  <si>
    <t>11 2 90 00000</t>
  </si>
  <si>
    <t>11</t>
  </si>
  <si>
    <t>01</t>
  </si>
  <si>
    <t>610</t>
  </si>
  <si>
    <t>Укрепление материально-технической базы</t>
  </si>
  <si>
    <t>Организация деятельности муниципальных организаций и органов местного самоуправления</t>
  </si>
  <si>
    <t xml:space="preserve">Организация деятельности муниципальных учреждений </t>
  </si>
  <si>
    <t>Муниципальная программа "Управление муниципальными финансами Великоустюгского муниципального округа на 2023-2027 годы"</t>
  </si>
  <si>
    <t>18 0 00 00000</t>
  </si>
  <si>
    <t>Обеспечение деятельности организаций</t>
  </si>
  <si>
    <t>18 0 50 00000</t>
  </si>
  <si>
    <t xml:space="preserve">Дотация на реализацию расходных обязательств в части обеспечения оплаты труда </t>
  </si>
  <si>
    <t>18 0 50 70030</t>
  </si>
  <si>
    <t>Социальная поддержка</t>
  </si>
  <si>
    <t>03</t>
  </si>
  <si>
    <t xml:space="preserve">Мероприятия по обеспечению безопасности </t>
  </si>
  <si>
    <t xml:space="preserve">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</si>
  <si>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</si>
  <si>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</si>
  <si>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</si>
  <si>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</si>
  <si>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выплаты населению</t>
  </si>
  <si>
    <t>360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</si>
  <si>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</si>
  <si>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</si>
  <si>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</si>
  <si>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90 0 00 00000</t>
  </si>
  <si>
    <t xml:space="preserve">Организация деятельности муниципальных организаций и органов местного самоуправления </t>
  </si>
  <si>
    <t>90 0 50 00000</t>
  </si>
  <si>
    <t>Содержание высшего должностного лица Великоустюгского муниципального округа</t>
  </si>
  <si>
    <t>90 0 50 20000</t>
  </si>
  <si>
    <t>90 0 50 20001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</si>
  <si>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</si>
  <si>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</si>
  <si>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</si>
  <si>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«Кадровая политика и развитие управления в Великоустюгском муниципальном округе»</t>
  </si>
  <si>
    <t>11 1 00 00000</t>
  </si>
  <si>
    <t>11 1 20 00000</t>
  </si>
  <si>
    <t>Обновление информационного, компьютерного и прочего оборудования в рамках совершенствования муниципального управления</t>
  </si>
  <si>
    <t>11 1 20 00001</t>
  </si>
  <si>
    <t>11 1 50 00000</t>
  </si>
  <si>
    <t>Организация деятельности органов власти</t>
  </si>
  <si>
    <t>11 1 50 20000</t>
  </si>
  <si>
    <t xml:space="preserve">Обеспечение деятельности Великоустюгской Думы </t>
  </si>
  <si>
    <t>11 1 50 20001</t>
  </si>
  <si>
    <t>Обеспечение расходных обязательств на выплаты персоналу органов местного самоуправления</t>
  </si>
  <si>
    <t>11 1 50 70030</t>
  </si>
  <si>
    <t>Функционирование Правительства Российской Федерации, высших исполнительных органов государственной власти  субъектов Российской Федерации, местных администраций</t>
  </si>
  <si>
    <t>04</t>
  </si>
  <si>
    <t>Обеспечение деятельности аппарата управления администрации округа</t>
  </si>
  <si>
    <t>11 1 50 20002</t>
  </si>
  <si>
    <t>Единая субвенция на осуществление отдельных государственных полномочий в сфере административных отношений</t>
  </si>
  <si>
    <t>11 1 50 72311</t>
  </si>
  <si>
    <t>Единая субвенция на осуществление отдельных государственных полномочий в сфере охраны окружающей среды</t>
  </si>
  <si>
    <t>11 1 50 72314</t>
  </si>
  <si>
    <t>Единая субвенция на осуществление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</si>
  <si>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11 1 50 72315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</si>
  <si>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</si>
  <si>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</si>
  <si>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</si>
  <si>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11 1 50 51200</t>
  </si>
  <si>
    <t>Обеспечение деятельности финансовых, налоговых и таможенных  органов и органов финансового (финансово-бюджетного) надзора</t>
  </si>
  <si>
    <t>06</t>
  </si>
  <si>
    <t>18 0 50 20000</t>
  </si>
  <si>
    <t xml:space="preserve">Обеспечение деятельности контрольно-счетной палаты </t>
  </si>
  <si>
    <t>18 0 50 20002</t>
  </si>
  <si>
    <t>Обеспечение выполнения функций финансового управления администрации муниципального округа</t>
  </si>
  <si>
    <t>Единая субвенция на осуществление отдельных государственных полномочий в сфере регулирования цен (тарифов)</t>
  </si>
  <si>
    <t>18 0 50 72312</t>
  </si>
  <si>
    <t>Резервные фонды</t>
  </si>
  <si>
    <t>67 0 00 00000</t>
  </si>
  <si>
    <t xml:space="preserve">Резервный фонд администрации Великоустюгского муниципального округа </t>
  </si>
  <si>
    <t>67 0 00 10000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</si>
  <si>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</si>
  <si>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</si>
  <si>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</si>
  <si>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</si>
  <si>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«Развитие туризма в Великоустюгском муниципальном округе на 2023-2027 годы»</t>
  </si>
  <si>
    <t>04 0 00 00000</t>
  </si>
  <si>
    <t>Проведение мероприятий и участие в них</t>
  </si>
  <si>
    <t>04 0 40 00000</t>
  </si>
  <si>
    <t>Подготовка кадров в сфере туризма</t>
  </si>
  <si>
    <t>Организация и участие в семинарах, в выездных мероприятиях</t>
  </si>
  <si>
    <t>04 0 40 40000</t>
  </si>
  <si>
    <t xml:space="preserve">Организация и проведение праздничных мероприятий </t>
  </si>
  <si>
    <t>04 0 40 40001</t>
  </si>
  <si>
    <t>Участие в Русских Ганзейских днях</t>
  </si>
  <si>
    <t>Организация мероприятий и информационных туров</t>
  </si>
  <si>
    <t>Создание рекламно-информационных материалов  и приобретение сувенирной продукции в сфере туризма</t>
  </si>
  <si>
    <t>Муниципальная  программа «Развитие архивного дела в Великоустюгском муниципальном округе на 2023-2027 годы»</t>
  </si>
  <si>
    <t>06 0 00 00000</t>
  </si>
  <si>
    <t xml:space="preserve">Укрепление материально-технической базы </t>
  </si>
  <si>
    <t>06 0 20 00000</t>
  </si>
  <si>
    <t>Приобретение современных средств для хранения документов (стеллажи, архивные короба, абсорбирующие таблетки и др.)</t>
  </si>
  <si>
    <t>06 0 20 00001</t>
  </si>
  <si>
    <t>Приобретение оборудования, мебели для повышения качества услуг в сфере архивного дела</t>
  </si>
  <si>
    <t>06 0 20 00002</t>
  </si>
  <si>
    <t>Осуществление отдельных государственных полномочий в сфере архивного дела</t>
  </si>
  <si>
    <t>06 0 20 72190</t>
  </si>
  <si>
    <t>06 0 30 00000</t>
  </si>
  <si>
    <t>06 0 30 00001</t>
  </si>
  <si>
    <t>06 0 30 72190</t>
  </si>
  <si>
    <t>06 0 50 00000</t>
  </si>
  <si>
    <t>06 0 50 10000</t>
  </si>
  <si>
    <t>Обеспечение деятельности МКАУ «Великоустюгский центральный архив»</t>
  </si>
  <si>
    <t>06 0 50 10001</t>
  </si>
  <si>
    <t>Расходы на выплаты персоналу казённых учреждений</t>
  </si>
  <si>
    <t>110</t>
  </si>
  <si>
    <t>06 0 50 72190</t>
  </si>
  <si>
    <t>Совершенствование системы и правовое регулирование служебной деятельности работников</t>
  </si>
  <si>
    <t>11 1 40 00000</t>
  </si>
  <si>
    <t>Мероприятия по повышению престижа муниципальной службы</t>
  </si>
  <si>
    <t>11 1 40 10000</t>
  </si>
  <si>
    <t>11 1 40 10002</t>
  </si>
  <si>
    <t>Организация конкурса на звание "Лучший работник органов местного самоуправления Великоустюгского муниципального округа"</t>
  </si>
  <si>
    <t>Стимулирование института старост населённых пунктов и Общественных советов на территории Великоустюгского муниципального округа</t>
  </si>
  <si>
    <t>11 1 40 20000</t>
  </si>
  <si>
    <t>Материальное стимулирование старост</t>
  </si>
  <si>
    <t>11 1 40 20001</t>
  </si>
  <si>
    <t>Премии и гранты</t>
  </si>
  <si>
    <t>350</t>
  </si>
  <si>
    <t>11 1 40 20002</t>
  </si>
  <si>
    <t>11 1 50 10000</t>
  </si>
  <si>
    <t>Организация деятельности по оказанию муниципальных услуг бюджетного учреждения «Многофункциональный центр организации и оказания государственных и муниципальных услуг Великоустюгского муниципального округа»</t>
  </si>
  <si>
    <t>11 1 50 10001</t>
  </si>
  <si>
    <t>Содержание муниципального казенного учреждения "Горстройзаказчик"</t>
  </si>
  <si>
    <t>11 1 50 10002</t>
  </si>
  <si>
    <t>Хозяйственное обслуживание аппарата управления</t>
  </si>
  <si>
    <t>11 1 50 10003</t>
  </si>
  <si>
    <t>Осуществление отдельных государственных полномочий в сфере организации деятельности многофункциональных центров предоставления государственных и муниципальных услуг</t>
  </si>
  <si>
    <t>11 1 50 72250</t>
  </si>
  <si>
    <t>Единая субвенция  на осуществлении отдельных государственных полномочий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</t>
  </si>
  <si>
    <t>11 1 60 00000</t>
  </si>
  <si>
    <t>11 1 60 00001</t>
  </si>
  <si>
    <t>Единовременное денежное вознаграждения граждан за заслуги перед Великоустюгским муниципальным округом</t>
  </si>
  <si>
    <t>11 1 60 00004</t>
  </si>
  <si>
    <t>Мероприятия по поддержке ветеранов органов местного самоуправления</t>
  </si>
  <si>
    <t>11 1 60 00005</t>
  </si>
  <si>
    <t>Участие в некоммерческих организациях</t>
  </si>
  <si>
    <t>11 2 90 20000</t>
  </si>
  <si>
    <t>Оплата членских взносов</t>
  </si>
  <si>
    <t>11 2 90 20001</t>
  </si>
  <si>
    <t>Муниципальная программа «Управление муниципальными финансами Великоустюгского муниципального округа на 2023-2027 годы»</t>
  </si>
  <si>
    <t>18 0 50 10000</t>
  </si>
  <si>
    <t>Обеспечение централизованного ведения бюджетного (бухгалтерского) учета</t>
  </si>
  <si>
    <t>18 0 50 10001</t>
  </si>
  <si>
    <t>Расходы на выплаты персоналу казенных учреждений</t>
  </si>
  <si>
    <t>Муниципальная программа «Совершенствование системы управления и распоряжения земельно-имущественным комплексом Великоустюгского муниципального округа  на 2023-2027 годы»</t>
  </si>
  <si>
    <t>23 0 00 00000</t>
  </si>
  <si>
    <t>23 0 50 00000</t>
  </si>
  <si>
    <t>23 0 50 20000</t>
  </si>
  <si>
    <t xml:space="preserve">Расходы на обеспечение функций муниципальных органов </t>
  </si>
  <si>
    <t>23 0 50 20001</t>
  </si>
  <si>
    <t>Содержание муниципального имущества, в том числе объектов казны</t>
  </si>
  <si>
    <t>23 0 80 00000</t>
  </si>
  <si>
    <t>Организация и проведение работ по управлению и распоряжению имуществом</t>
  </si>
  <si>
    <t>23 0 80 10000</t>
  </si>
  <si>
    <t>Выполнение работ по распоряжению имуществом (в том числе оценка имущества, подготовка технических планов и прочие работы и услуги)</t>
  </si>
  <si>
    <t>23 0 80 10001</t>
  </si>
  <si>
    <t>Расходы по содержанию муниципального имущества  (в том числе казны)</t>
  </si>
  <si>
    <t>23 0 80 10002</t>
  </si>
  <si>
    <t xml:space="preserve">Организация и проведение работ по рациональному использованию земельного комплекса </t>
  </si>
  <si>
    <t>23 0 80 20000</t>
  </si>
  <si>
    <t>Выполнение работ по распоряжению земельными участками (в том числе оценка земельных участков, подготовка межевых планов и прочие работы и услуги)</t>
  </si>
  <si>
    <t>23 0 80 20001</t>
  </si>
  <si>
    <t>Проведение мероприятий по описанию границ населенных пунктов</t>
  </si>
  <si>
    <t>23 0 80 20002</t>
  </si>
  <si>
    <t>Проведение комплексных кадастровых работ</t>
  </si>
  <si>
    <t>23 0 80 20003</t>
  </si>
  <si>
    <t>Реализация регионального проекта «Финансовая поддержка семей при рождении детей» в части предоставления денежной выплаты взамен предоставления земельного участка гражданам, имеющим трех и более детей</t>
  </si>
  <si>
    <t>23 0 P1 00000</t>
  </si>
  <si>
    <t>Осуществление отдельных государственных полномочий по предоставлению единовременной денежной выплаты взамен предоставления земельного участка гражданам, имеющим трех и более детей</t>
  </si>
  <si>
    <t>23 0 P1 72300</t>
  </si>
  <si>
    <t>НАЦИОНАЛЬНАЯ ОБОРОНА</t>
  </si>
  <si>
    <t>Мобилизационная и вневойсковая подготовка</t>
  </si>
  <si>
    <t>Обеспечение деятельности территориальных отделов администрации округа</t>
  </si>
  <si>
    <t>11 1 50 00000</t>
  </si>
  <si>
    <t>Субвенции на осуществление первичного воинского учета на территориях, где отсутствуют военные комиссариаты</t>
  </si>
  <si>
    <t>11 1 50 51180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</si>
  <si>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</si>
  <si>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</si>
  <si>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</si>
  <si>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«Обеспечение законности, правопорядка и общественной безопасности в Великоустюгском муниципальном округе на 2023-2027 годы»</t>
  </si>
  <si>
    <t>07 0 00 00000</t>
  </si>
  <si>
    <t>07 0 30 00000</t>
  </si>
  <si>
    <t xml:space="preserve">Обеспечение пожарной безопасности и безопасности проживания на территории округа </t>
  </si>
  <si>
    <t>07 0 30 10000</t>
  </si>
  <si>
    <t>Модернизация материально-технической базы в целях обеспечения пожарной безопасности округа</t>
  </si>
  <si>
    <t>07 0 30 10001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</si>
  <si>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</si>
  <si>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</si>
  <si>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Организация и проведение мероприятий по гражданской обороне, предупреждению и ликвидации последствий чрезвычайных ситуаций природного и техногенного характера</t>
  </si>
  <si>
    <t>07 0 30 10003</t>
  </si>
  <si>
    <t>Резерв материальных ресурсов</t>
  </si>
  <si>
    <t>07 0 30 10004</t>
  </si>
  <si>
    <t>14</t>
  </si>
  <si>
    <t>07 0 20 00000</t>
  </si>
  <si>
    <t>Развитие  АПК «Безопасный город»</t>
  </si>
  <si>
    <t>Осуществление мер по профилактике преступлений и иных правонарушений</t>
  </si>
  <si>
    <t>07 0 30 20000</t>
  </si>
  <si>
    <t xml:space="preserve">Проведение мероприятий, направленных на предупреждение экстремизма и терроризма </t>
  </si>
  <si>
    <t>07 0 30 20001</t>
  </si>
  <si>
    <t>Обеспечение охраны общественного порядка с участием народных дружин</t>
  </si>
  <si>
    <t>07 0 30 20002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</si>
  <si>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</si>
  <si>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</si>
  <si>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Предупреждение преступлений </t>
  </si>
  <si>
    <t>07 0 30 20003</t>
  </si>
  <si>
    <t>Возмещение затрат по доставке тел умерших (погибших) с места смерти для судебно-медицинского исследования</t>
  </si>
  <si>
    <t>07 0 30 20004</t>
  </si>
  <si>
    <t>Реабилитация лиц, освободившихся из мест лишения свободы</t>
  </si>
  <si>
    <t>07 0 30 40000</t>
  </si>
  <si>
    <t>Оказание содействия лицам, освободившимся из мест лишения свободы, оказание им социальной помощи, в восстановлении профессиональных навыков, профориентация, организация работы по их трудовой занятости</t>
  </si>
  <si>
    <t>07 0 30 40002</t>
  </si>
  <si>
    <t xml:space="preserve">Социальная поддержка </t>
  </si>
  <si>
    <t>07 0 60 00000</t>
  </si>
  <si>
    <t>07 0 60 20000</t>
  </si>
  <si>
    <t xml:space="preserve">03 </t>
  </si>
  <si>
    <t>07 0 60 20002</t>
  </si>
  <si>
    <t xml:space="preserve">Профилактика безнадзорности, правонарушений и преступлений несовершеннолетних </t>
  </si>
  <si>
    <t>Совершенствование имеющихся и внедрение новых технологий и методов профилактической работы с несовершеннолетними, включая повышение эффективности межведомственного взаимодействия</t>
  </si>
  <si>
    <t>НАЦИОНАЛЬНАЯ ЭКОНОМИКА</t>
  </si>
  <si>
    <t>Общеэкономические вопросы</t>
  </si>
  <si>
    <t>Мероприятия по обеспечению безопасности</t>
  </si>
  <si>
    <t>Обеспечение профилактики правонарушений, в том числе повторных, совершаемых несовершеннолетними</t>
  </si>
  <si>
    <t>Сельское хозяйство и рыболовство</t>
  </si>
  <si>
    <t>Муниципальная программа «Комплексное развитие сельских территорий Великоустюгского муниципального округа на 2023-2027 годы»</t>
  </si>
  <si>
    <t>26 0 00 00000</t>
  </si>
  <si>
    <t>Отдельные мероприятия программы</t>
  </si>
  <si>
    <t>26 0 40 00000</t>
  </si>
  <si>
    <t>Развитие кадрового потенциала сельских территорий</t>
  </si>
  <si>
    <t>26 0 40 10000</t>
  </si>
  <si>
    <t>Проведение конкурсов профессионального мастерства в отрасли сельского хозяйства</t>
  </si>
  <si>
    <t>26 0 40 10001</t>
  </si>
  <si>
    <t xml:space="preserve">Выполнение работ по предотвращению распространения сорного растения борщевик Сосновского </t>
  </si>
  <si>
    <t>26 0 40 S1400</t>
  </si>
  <si>
    <t>Водное хозяйство</t>
  </si>
  <si>
    <t>Расходы, связанные с эксплуатацией гидротехнических сооружений</t>
  </si>
  <si>
    <t>23 0 80 10003</t>
  </si>
  <si>
    <t>Транспорт</t>
  </si>
  <si>
    <t>08</t>
  </si>
  <si>
    <t>Муниципальная  программа  «Дорожная деятельность и транспортное обслуживание населения Великоустюгского муниципального округа в 2023-2027 годах»</t>
  </si>
  <si>
    <t>15 0 00 00000</t>
  </si>
  <si>
    <t>Подпрограмма «Транспортное обслуживание населения»</t>
  </si>
  <si>
    <t>15 2 00 00000</t>
  </si>
  <si>
    <t>Мероприятия в области  транспорта</t>
  </si>
  <si>
    <t>15 2 40 00000</t>
  </si>
  <si>
    <t>Поддержка автомобильного транспорта</t>
  </si>
  <si>
    <t>15 2 40 10000</t>
  </si>
  <si>
    <t>Возмещение убытков по перевозке пассажиров автомобильным транспортом по социально-значимым маршрутам</t>
  </si>
  <si>
    <t>15 2 40 10001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</si>
  <si>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 и услуг</t>
  </si>
  <si>
    <t>Мероприятия по обеспечению перевозок пассажиров автомобильным транспортом</t>
  </si>
  <si>
    <t>15 2 40 10002</t>
  </si>
  <si>
    <t>Расходы на  организацию транспортного обслуживания на муниципальных маршрутах регулярных перевозок по регулируемым тарифам</t>
  </si>
  <si>
    <t>15 2 40 S1370</t>
  </si>
  <si>
    <t>Расходы на организацию перевозок пассажиров внутренним водным транспортом</t>
  </si>
  <si>
    <t>15 2 40 20000</t>
  </si>
  <si>
    <t xml:space="preserve">Возмещение убытков по перевозке пассажиров речным транспортом </t>
  </si>
  <si>
    <t>15 2 40 20001</t>
  </si>
  <si>
    <t xml:space="preserve">Расходы на организацию речных перевозок </t>
  </si>
  <si>
    <t>15 2 40 20002</t>
  </si>
  <si>
    <t>Обеспечение транспортного обслуживания пассажиров внутренним водным транспортом</t>
  </si>
  <si>
    <t>15 2 40 S1300</t>
  </si>
  <si>
    <t>Дорожное хозяйство (дорожные фонды)</t>
  </si>
  <si>
    <t>09</t>
  </si>
  <si>
    <t>Подпрограмма «Дорожная деятельность»</t>
  </si>
  <si>
    <t>15 1 00 00000</t>
  </si>
  <si>
    <t>Капитальные расходы, ремонты, в том числе проектно-изыскательские работы</t>
  </si>
  <si>
    <t>15 1 10 00000</t>
  </si>
  <si>
    <t xml:space="preserve">Капитальный ремонт, ремонт автомобильных дорог общего пользования местного значения, в том числе проектно-изыскательские работы </t>
  </si>
  <si>
    <t>15 1 10 00001</t>
  </si>
  <si>
    <t>Капитальный ремонт, ремонт автомобильных дорог с привлечением средств Дорожного фонда области</t>
  </si>
  <si>
    <t>15 1 10 S1350</t>
  </si>
  <si>
    <t>Капитальный ремонт, ремонт автомобильных дорог для обеспечения подъездов к земельным участкам, предоставляемым отдельным категориям граждан</t>
  </si>
  <si>
    <t>15 1 10 S1360</t>
  </si>
  <si>
    <t>Содержание объектов дорожного хозяйства</t>
  </si>
  <si>
    <t>15 1 80 00000</t>
  </si>
  <si>
    <t>Содержание автомобильных дорог общего пользования местного значения</t>
  </si>
  <si>
    <t>15 1 80 00001</t>
  </si>
  <si>
    <t>Другие вопросы в области национальной экономики</t>
  </si>
  <si>
    <t>12</t>
  </si>
  <si>
    <t>Муниципальная программа «Экономическое развитие Великоустюгского муниципального округа на 2023-2027 годы»</t>
  </si>
  <si>
    <t>19 0 00 00000</t>
  </si>
  <si>
    <t>Подпрограмма  «Развитие малого и среднего предпринимательства»</t>
  </si>
  <si>
    <t>19 1 00 00000</t>
  </si>
  <si>
    <t>19 1 40 00000</t>
  </si>
  <si>
    <t xml:space="preserve">Информационно-консультационная поддержка субъектов малого и среднего предпринимательства </t>
  </si>
  <si>
    <t>19 1 40 10000</t>
  </si>
  <si>
    <t>Информационная поддержка субъектов малого и среднего предпринимательства</t>
  </si>
  <si>
    <t>19 1 40 10001</t>
  </si>
  <si>
    <t>Пропаганда и популяризация предпринимательской деятельности</t>
  </si>
  <si>
    <t>19 1 40 20000</t>
  </si>
  <si>
    <t>Проведение мероприятий и конкурсов, направленных на популяризацию предпринимательской деятельности</t>
  </si>
  <si>
    <t>19 1 40 20001</t>
  </si>
  <si>
    <t>Подпрограмма  «Развитие торговли»</t>
  </si>
  <si>
    <t>19 2 00 00000</t>
  </si>
  <si>
    <t>Мероприятия в области национальной экономики</t>
  </si>
  <si>
    <t>19 2 40 00000</t>
  </si>
  <si>
    <t>Оказание финансовой поддержки субъектам малого и среднего предпринимательства</t>
  </si>
  <si>
    <t>19 2 40 10000</t>
  </si>
  <si>
    <t>Возмещение части затрат за проезд вдоль  магистрального газопровода при доставке продовольственных товаров</t>
  </si>
  <si>
    <t>19 2 40 10001</t>
  </si>
  <si>
    <t>Возмещение части затрат за услуги паромной переправы при доставке продовольственных товаров автомобильным транспортом</t>
  </si>
  <si>
    <t>19 2 40 10002</t>
  </si>
  <si>
    <t>Возмещение части затрат   на горюче-смазочные материалы при доставке продовольственных товаров автомобильным транспортом в условиях отсутствия паромной переправы</t>
  </si>
  <si>
    <t>19 2 40 10003</t>
  </si>
  <si>
    <t>Возмещение  части затрат на горюче-смазочные материалы при доставке продовольственных товаров в малонаселенные и (или) труднодоступные населенные пункты</t>
  </si>
  <si>
    <t>19 2 40 S1250</t>
  </si>
  <si>
    <t>19 2 40 20000</t>
  </si>
  <si>
    <t xml:space="preserve">Организация проведения конкурса профессионального мастерства работников торговли и общественного питания </t>
  </si>
  <si>
    <t>19 2 40 20001</t>
  </si>
  <si>
    <t>ЖИЛИЩНО- КОММУНАЛЬНОЕ ХОЗЯЙСТВО</t>
  </si>
  <si>
    <t>Жилищное хозяйство</t>
  </si>
  <si>
    <t>Муниципальная программа «Развитие жилищно-коммунального хозяйства Великоустюгского муниципального округа на 2023-2027 годы»</t>
  </si>
  <si>
    <t>17 0 00 00000</t>
  </si>
  <si>
    <t>Подпрограмма "Переселение граждан из аварийного жилищного фонда"</t>
  </si>
  <si>
    <t>17 2 00 00000</t>
  </si>
  <si>
    <t>Реализация регионального проекта "Обеспечение устойчивого сокращения непригодного для проживания жилищного фонда"</t>
  </si>
  <si>
    <t>17 2 F3 00000</t>
  </si>
  <si>
    <t>Обеспечение мероприятий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</si>
  <si>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17 2 F3 67483</t>
  </si>
  <si>
    <t xml:space="preserve">Бюджетные инвестиции </t>
  </si>
  <si>
    <t>410</t>
  </si>
  <si>
    <t>Обеспечение мероприятий по переселению граждан из аварийного жилищного фонда за счет средств областного бюджета</t>
  </si>
  <si>
    <t>17 2 F3 67484</t>
  </si>
  <si>
    <t>Обеспечение  мероприятий по переселению граждан из аварийного жилищного фонда за счет средств бюджета округа</t>
  </si>
  <si>
    <t xml:space="preserve">Подпрограмма «Улучшение жилищных условий граждан» </t>
  </si>
  <si>
    <t>17 3 00 00000</t>
  </si>
  <si>
    <t>17 3 10 00000</t>
  </si>
  <si>
    <t>Капитальный ремонт и ремонт объектов жилищного фонда</t>
  </si>
  <si>
    <t>17 3 10 00001</t>
  </si>
  <si>
    <t>23 0 80 10004</t>
  </si>
  <si>
    <t>Взносы на капитальный ремонт общего имущества в многоквартирном доме</t>
  </si>
  <si>
    <t>23 0 80 10005</t>
  </si>
  <si>
    <t>Коммунальное хозяйство</t>
  </si>
  <si>
    <t>Подпрограмма  «Модернизация системы коммунальной инфраструктуры</t>
  </si>
  <si>
    <t>17 5 00 00000</t>
  </si>
  <si>
    <t>17 5 10 00000</t>
  </si>
  <si>
    <t>Строительство и реконструкция инженерных систем</t>
  </si>
  <si>
    <t>17 5 10 00001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</si>
  <si>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</si>
  <si>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</si>
  <si>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Капитальный ремонт и ремонт объектов коммунальной инфраструктуры</t>
  </si>
  <si>
    <t>17 5 10 00002</t>
  </si>
  <si>
    <t xml:space="preserve">Разработка проекта рекультивации земельных участков, занятых несанкционированными свалками </t>
  </si>
  <si>
    <t>17 5 10 S3370</t>
  </si>
  <si>
    <t>Мероприятия в сфере коммунального хозяйства</t>
  </si>
  <si>
    <t>17 5 40 00000</t>
  </si>
  <si>
    <t xml:space="preserve">Разработка программы комплексного развития систем коммунальной инфраструктуры, схем теплоснабжения, водоснабжения и водоотведения </t>
  </si>
  <si>
    <t>17 5 40 00001</t>
  </si>
  <si>
    <t>Содержание  объектов коммунальной инфраструктуры</t>
  </si>
  <si>
    <t>17 5 80 00000</t>
  </si>
  <si>
    <t>Расходы на содержание систем коммунальной инфраструктуры</t>
  </si>
  <si>
    <t>17 5 80 00001</t>
  </si>
  <si>
    <t>Реализация регионального проекта «Чистая вода"</t>
  </si>
  <si>
    <t>17 5 F5 00000</t>
  </si>
  <si>
    <t xml:space="preserve">Cтроительство и реконструкцию (модернизацию) объектов питьевого водоснабжения </t>
  </si>
  <si>
    <t>17 5 F5 52430</t>
  </si>
  <si>
    <t>Благоустройство</t>
  </si>
  <si>
    <t>Капитальные расходы,  ремонты, в том числе проектно-изыскательские работы</t>
  </si>
  <si>
    <t>04 0 10 00000</t>
  </si>
  <si>
    <t>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туристкого кластера</t>
  </si>
  <si>
    <t>04 0 10 S1700</t>
  </si>
  <si>
    <t>Формирование комфортной туристской среды</t>
  </si>
  <si>
    <t>04 0 40 10000</t>
  </si>
  <si>
    <t>04 0 40 10001</t>
  </si>
  <si>
    <t>Благоустройство территорий исторической части города Великий Устюг</t>
  </si>
  <si>
    <t>04 0 40 10003</t>
  </si>
  <si>
    <t>Праздничное оформление центральных улиц города, архитектурная подсветка фасадов зданий</t>
  </si>
  <si>
    <t>04 0 40 10004</t>
  </si>
  <si>
    <t>Подпрограмма «Формирование комфортной городской среды»</t>
  </si>
  <si>
    <t>17 1 00 00000</t>
  </si>
  <si>
    <t>17 1 10 00000</t>
  </si>
  <si>
    <t>Подготовка проектно-сметной документации</t>
  </si>
  <si>
    <t>17 1 10 00001</t>
  </si>
  <si>
    <t>Реализация регионального проекта "Формирование комфортной городской среды"</t>
  </si>
  <si>
    <t>17 1 F2 00000</t>
  </si>
  <si>
    <t>Обеспечение мероприятий по благоустройству дворовых территорий</t>
  </si>
  <si>
    <t>17 1 F2 55551</t>
  </si>
  <si>
    <t>Обеспечение мероприятий по благоустройству общественных территорий</t>
  </si>
  <si>
    <t>17 1 F2 55552</t>
  </si>
  <si>
    <t>Обеспечение цифровизации городского хозяйства</t>
  </si>
  <si>
    <t>17 1 F2 55553</t>
  </si>
  <si>
    <t xml:space="preserve">Обеспечение мероприятий по благоустройству общественных пространств </t>
  </si>
  <si>
    <t>17 1 F2 S1552</t>
  </si>
  <si>
    <t>Подпрограмма «Благоустройство территорий"</t>
  </si>
  <si>
    <t>17 4 00 00000</t>
  </si>
  <si>
    <t>Содержание объектов благоустройства</t>
  </si>
  <si>
    <t>17 4 80 00000</t>
  </si>
  <si>
    <t>Организация сбора и вывоза твердых коммунальных отходов</t>
  </si>
  <si>
    <t>17 4 80 00002</t>
  </si>
  <si>
    <t xml:space="preserve">Выполнение работ  по содержанию тротуаров и дворовых территорий </t>
  </si>
  <si>
    <t>17 4 80 00003</t>
  </si>
  <si>
    <t>Выполнение работ по озеленению территории</t>
  </si>
  <si>
    <t>17 4 80 00004</t>
  </si>
  <si>
    <t>Обеспечение мероприятий по содержанию мест массового отдыха</t>
  </si>
  <si>
    <t>17 4 80 00005</t>
  </si>
  <si>
    <t>Организация и содержание мест захоронения</t>
  </si>
  <si>
    <t>17 4 08 00006</t>
  </si>
  <si>
    <t>17 4 80 00006</t>
  </si>
  <si>
    <t>Прочие работы по благоустройству территории округа</t>
  </si>
  <si>
    <t>17 4 80 00007</t>
  </si>
  <si>
    <t>Обеспечение организации и обслуживания уличного освещения с привлечением субсидии областного бюджета</t>
  </si>
  <si>
    <t>17 4 80 S1090</t>
  </si>
  <si>
    <t>Другие вопросы в области жилищно-коммунального хозяйства</t>
  </si>
  <si>
    <t>17 4 50 00000</t>
  </si>
  <si>
    <t>17 4 50 20000</t>
  </si>
  <si>
    <t>17 4 50 20001</t>
  </si>
  <si>
    <t>ОХРАНА ОКРУЖАЮЩЕЙ СРЕДЫ</t>
  </si>
  <si>
    <t>Охрана объектов растительного и животного мира и среды их обитания</t>
  </si>
  <si>
    <t>Осуществление отдельных государственных полномочий по предупреждению и ликвидации болезней животных, защите населения от болезней, общих для человека и животных</t>
  </si>
  <si>
    <t>26 0 40 72110</t>
  </si>
  <si>
    <t>ОБРАЗОВАНИЕ</t>
  </si>
  <si>
    <t>07</t>
  </si>
  <si>
    <t xml:space="preserve">Дошкольное образование </t>
  </si>
  <si>
    <t xml:space="preserve"> 01 0 00 00000 </t>
  </si>
  <si>
    <t>Подпрограмма "Развитие дошкольного образования"</t>
  </si>
  <si>
    <t>01 1 00 00000</t>
  </si>
  <si>
    <t>01 1 10 00000</t>
  </si>
  <si>
    <t>Ремонты организаций дошкольного образования</t>
  </si>
  <si>
    <t>01 1 10 00001</t>
  </si>
  <si>
    <t>Бюджетные инвестиции</t>
  </si>
  <si>
    <t>01 1 20 00000</t>
  </si>
  <si>
    <t>Приобретение мебели, оборудования</t>
  </si>
  <si>
    <t>01 1 20 00001</t>
  </si>
  <si>
    <t>Реализация мероприятий по оказанию содействия в трудоустройстве незанятых инвалидов</t>
  </si>
  <si>
    <t>01 1 20 74070</t>
  </si>
  <si>
    <t>01 1 30 00000</t>
  </si>
  <si>
    <t xml:space="preserve">Мероприятия по обеспечению безопасности образовательного процесса организаций дошкольного образования </t>
  </si>
  <si>
    <t>01 1 30 00001</t>
  </si>
  <si>
    <t>01 1 40 00000</t>
  </si>
  <si>
    <t>Мероприятия в организациях дошкольного образования</t>
  </si>
  <si>
    <t>01 1 40 00001</t>
  </si>
  <si>
    <t>01 1 50 00000</t>
  </si>
  <si>
    <t>01 1 50 10000</t>
  </si>
  <si>
    <t>Содержание организаций дошкольного образования</t>
  </si>
  <si>
    <t>01 1 50 10001</t>
  </si>
  <si>
    <t xml:space="preserve">Обеспечение дошкольного образования в муниципальных образовательных организациях </t>
  </si>
  <si>
    <t>01 1 50 72010</t>
  </si>
  <si>
    <t>01 1 60 00000</t>
  </si>
  <si>
    <t>Субсидии бюджетным учреждениям</t>
  </si>
  <si>
    <t xml:space="preserve">Обеспечение питанием обучающихся с ОВЗ, не проживающих в  организациях, осуществляющих дошкольную образовательную деятельность  </t>
  </si>
  <si>
    <t>01 1 60 S1490</t>
  </si>
  <si>
    <t>Общее образование</t>
  </si>
  <si>
    <t>01 0 00 00000</t>
  </si>
  <si>
    <t>01 2 00 00000</t>
  </si>
  <si>
    <t>01 2 10 00000</t>
  </si>
  <si>
    <t>Ремонты организаций общего образования</t>
  </si>
  <si>
    <t>01 2 10 00001</t>
  </si>
  <si>
    <t>01 2 20 00000</t>
  </si>
  <si>
    <t>01 2 20 00001</t>
  </si>
  <si>
    <t>Основное мероприятие "Реализация регионального проекта "Современная школа""</t>
  </si>
  <si>
    <t>01 2 E1 00000</t>
  </si>
  <si>
    <t>01 2 30 00000</t>
  </si>
  <si>
    <t>Мероприятия по обеспечению безопасности образовательного процесса организаций общего образования</t>
  </si>
  <si>
    <t>01 2 30 00001</t>
  </si>
  <si>
    <t>01 2 40 00000</t>
  </si>
  <si>
    <t>Мероприятия в организациях общего образования</t>
  </si>
  <si>
    <t>01 2 40 00001</t>
  </si>
  <si>
    <t>01 2 50 00000</t>
  </si>
  <si>
    <t>01 2 50 10000</t>
  </si>
  <si>
    <t>Содержание организаций общего образования</t>
  </si>
  <si>
    <t>01 2 50 10001</t>
  </si>
  <si>
    <t>01 2 50 53031</t>
  </si>
  <si>
    <t>Обеспечение начального общего, основного общего, среднего общего образования в муниципальных общеобразовательных организациях</t>
  </si>
  <si>
    <t>01 2 50 72010</t>
  </si>
  <si>
    <t>01 2 60 00000</t>
  </si>
  <si>
    <t>Обеспечение социальной поддержки детей в организациях общего образования</t>
  </si>
  <si>
    <t>01 2 60 72020</t>
  </si>
  <si>
    <t>Социальные выплаты гражданам, кроме публичных нормативных социальных выплат</t>
  </si>
  <si>
    <t>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</si>
  <si>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</si>
  <si>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60 L3041</t>
  </si>
  <si>
    <t xml:space="preserve">Обеспечение питанием обучающихся с ОВЗ, не проживающих в организациях, осуществляющих образовательную деятельность  </t>
  </si>
  <si>
    <t>01 2 60 S1490</t>
  </si>
  <si>
    <t>Безопасность дорожного движения</t>
  </si>
  <si>
    <t>Предупреждение опасного поведения участников дорожного движения путем организации и проведения профилактических мероприятий и их информационно-пропагандистское сопровождение</t>
  </si>
  <si>
    <t>Дополнительное образование детей</t>
  </si>
  <si>
    <t>01 3 00 00000</t>
  </si>
  <si>
    <t>01 3 10 00000</t>
  </si>
  <si>
    <t>Ремонты организаций дополнительного образования</t>
  </si>
  <si>
    <t>01 3 10 00001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</si>
  <si>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</si>
  <si>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01 3 10 S1410</t>
  </si>
  <si>
    <t>01 3 20 00000</t>
  </si>
  <si>
    <t>01 3 20 00001</t>
  </si>
  <si>
    <t>01 3 30 00000</t>
  </si>
  <si>
    <t>Мероприятия по обеспечению безопасности образовательного процесса организаций дополнительного образования</t>
  </si>
  <si>
    <t>01 3 30 00001</t>
  </si>
  <si>
    <t>01 3 40 00000</t>
  </si>
  <si>
    <t>Мероприятия в организациях дополнительного образования</t>
  </si>
  <si>
    <t>01 3 40 00001</t>
  </si>
  <si>
    <t>01 3 50 00000</t>
  </si>
  <si>
    <t>01 3 50 10000</t>
  </si>
  <si>
    <t>Содержание организаций дополнительного образования</t>
  </si>
  <si>
    <t>01 3 50 10001</t>
  </si>
  <si>
    <t>Создание условий для функционирования и обеспечения системы персонифицированного финансирования дополнительного образования детей</t>
  </si>
  <si>
    <t>01 3 50 10002</t>
  </si>
  <si>
    <t>Муниципальная программа «Сохранение и развитие культуры и искусства Великоустюгского муниципального округа» на 2023-2027 годы</t>
  </si>
  <si>
    <t>02 0 00 00000</t>
  </si>
  <si>
    <t xml:space="preserve">Подпрограмма "Искусство и образование, поддержка творческих инициатив" </t>
  </si>
  <si>
    <t>02 3 00 00000</t>
  </si>
  <si>
    <t>02 3 10 00000</t>
  </si>
  <si>
    <t>Ремонты учреждений дополнительного образования детей в сфере культуры</t>
  </si>
  <si>
    <t>02 3 10 00001</t>
  </si>
  <si>
    <t>02 3 20 00000</t>
  </si>
  <si>
    <t>02 3 20 00001</t>
  </si>
  <si>
    <t>Приобретение музыкальных инструментов</t>
  </si>
  <si>
    <t>02 3 20 00002</t>
  </si>
  <si>
    <t>Пошив и приобретение сценических костюмов, обуви для хореографических и фольклорных коллективов</t>
  </si>
  <si>
    <t>02 3 20 00003</t>
  </si>
  <si>
    <t>02 3 40 00000</t>
  </si>
  <si>
    <t>Участие учреждений дополнительного образования детей в конкурсах и фестивалях</t>
  </si>
  <si>
    <t>02 3 40 00001</t>
  </si>
  <si>
    <t>Повышение квалификации работников учреждений дополнительного образования детей в сфере культуры</t>
  </si>
  <si>
    <t>02 3 40 00002</t>
  </si>
  <si>
    <t>02 3 50 00000</t>
  </si>
  <si>
    <t>02 3 50 10000</t>
  </si>
  <si>
    <t>Обеспечение деятельности учреждений дополнительного образования детей в сфере культуры</t>
  </si>
  <si>
    <t>02 3 50 10001</t>
  </si>
  <si>
    <t xml:space="preserve">Молодежная политика </t>
  </si>
  <si>
    <t>Муниципальная программа «Создание условий для развития потенциала великоустюгской молодёжи» на 2023-2027 годы</t>
  </si>
  <si>
    <t>03 0 00 00000</t>
  </si>
  <si>
    <t>03 0 40 00000</t>
  </si>
  <si>
    <t>Реализация комплекса мер, направленных на поддержку, развитие созидательной активности молодёжи, реализацию её творческого потенциала</t>
  </si>
  <si>
    <t>03 0 40 10000</t>
  </si>
  <si>
    <t>Организация мероприятий, направленных на поддержку, развитие созидательной активности молодёжи, реализацию её творческого потенциала</t>
  </si>
  <si>
    <t>03 0 40 10001</t>
  </si>
  <si>
    <t>Патриотическое и духовно-нравственное воспитание детей и молодёжи</t>
  </si>
  <si>
    <t>03 0 40 10002</t>
  </si>
  <si>
    <t>Содействие в участии талантливой молодёжи в мероприятиях, обучении за пределами округа</t>
  </si>
  <si>
    <t>03 0 40 10003</t>
  </si>
  <si>
    <t>03 0 60 00000</t>
  </si>
  <si>
    <t>Поддержка молодёжи</t>
  </si>
  <si>
    <t>03 0 60 20000</t>
  </si>
  <si>
    <t>Поощрение именными стипендиями Главы округа наиболее одарённых обучающихся и студентов</t>
  </si>
  <si>
    <t>03 0 60 20001</t>
  </si>
  <si>
    <t>Премии за заслуги в сфере молодёжной политики</t>
  </si>
  <si>
    <t>03 0 60 20002</t>
  </si>
  <si>
    <t>Конкурс проектов по направлениям государственной молодёжной политики на территории Великоустюгского муниципального округа</t>
  </si>
  <si>
    <t>03 0 60 20003</t>
  </si>
  <si>
    <t>Именная премия Главы Великоустюгского муниципального округа за особые заслуги в области образования, культуры, охраны здоровья, спорта и иной деятельности</t>
  </si>
  <si>
    <t>03 0 60 20004</t>
  </si>
  <si>
    <t>Содействие в организации деятельности Молодёжного парламента Великоустюгского муниципального округа</t>
  </si>
  <si>
    <t>03 0 60 20005</t>
  </si>
  <si>
    <t>Предоставление на конкурсной основе безвозмездных субсидий СОНКО</t>
  </si>
  <si>
    <t>11 2 90 10000</t>
  </si>
  <si>
    <t>Оказание финансовой поддержки автономной некоммерческой организации поддержки социально значимых проектов «Центр молодёжных инициатив»</t>
  </si>
  <si>
    <t>11 2 90 10004</t>
  </si>
  <si>
    <t>Другие вопросы в области  образования</t>
  </si>
  <si>
    <t>01 4 00 00000</t>
  </si>
  <si>
    <t>01 4 40 00000</t>
  </si>
  <si>
    <t>Проведение мероприятий, конференций в рамках повышения мастерства педагогических и руководящих работников</t>
  </si>
  <si>
    <t>01 4 40 00001</t>
  </si>
  <si>
    <t>Мероприятия по проведению оздоровительной кампании детей</t>
  </si>
  <si>
    <t>01 4 40 00002</t>
  </si>
  <si>
    <t>01 4 50 00000</t>
  </si>
  <si>
    <t>01 4 50 20000</t>
  </si>
  <si>
    <t>Обеспечение деятельности управления образования</t>
  </si>
  <si>
    <t>01 4 50 20001</t>
  </si>
  <si>
    <t>01 4 60 00000</t>
  </si>
  <si>
    <t>Обеспечение социальной поддержки педагогических работников</t>
  </si>
  <si>
    <t>01 4 60 10000</t>
  </si>
  <si>
    <t xml:space="preserve">Выплата компенсации платы за найм жилого помещения </t>
  </si>
  <si>
    <t>01 4 60 10001</t>
  </si>
  <si>
    <t xml:space="preserve">Выплата компенсации транспортных расходов </t>
  </si>
  <si>
    <t>01 4 60 10002</t>
  </si>
  <si>
    <t>Единовременное пособие молодым специалистам</t>
  </si>
  <si>
    <t>01 4 60 10003</t>
  </si>
  <si>
    <t>Единовременные выплаты педагогическим работникам, проживающим и работающим в сельской местности</t>
  </si>
  <si>
    <t>01 4 60 72020</t>
  </si>
  <si>
    <t>Закрепление педагогических кадров в муниципальных образовательных организациях</t>
  </si>
  <si>
    <t>01 4 60 20000</t>
  </si>
  <si>
    <t>Выплаты стипендий студентам</t>
  </si>
  <si>
    <t>01 4 60 20001</t>
  </si>
  <si>
    <t>Стипендии</t>
  </si>
  <si>
    <t>340</t>
  </si>
  <si>
    <t>02 3 60 00000</t>
  </si>
  <si>
    <t>Выплата компенсации платы за найм жилого помещения работникам дополнительного образования детей в сфере культуры</t>
  </si>
  <si>
    <t>02 3 60 00001</t>
  </si>
  <si>
    <t>Проведение профориентационных мероприятий</t>
  </si>
  <si>
    <t>Оплата обучения курсов повышения квалификации, профессиональной подготовки, семинаров</t>
  </si>
  <si>
    <t>11 1 40 10001</t>
  </si>
  <si>
    <t>11 1 40 10003</t>
  </si>
  <si>
    <t>КУЛЬТУРА, КИНЕМАТОГРАФИЯ</t>
  </si>
  <si>
    <t xml:space="preserve">Культура </t>
  </si>
  <si>
    <t>Подпрограмма «Развитие библиотечного дела в Великоустюгском муниципальном округе»</t>
  </si>
  <si>
    <t>02 1 00 00000</t>
  </si>
  <si>
    <t>02 1 10 00000</t>
  </si>
  <si>
    <t>Ремонты в рамках реализации проекта «Сельская библиотека»</t>
  </si>
  <si>
    <t>02 1 10 S1960</t>
  </si>
  <si>
    <t>02 1 20 00000</t>
  </si>
  <si>
    <t>02 1 20 00001</t>
  </si>
  <si>
    <t>Комплектование библиотечных фондов</t>
  </si>
  <si>
    <t>02 1 20 00002</t>
  </si>
  <si>
    <t>Комплектование книжных фондов муниципальных библиотек</t>
  </si>
  <si>
    <t>Укрепление материально-технической базы в рамках реализации проекта "Сельская библиотека"</t>
  </si>
  <si>
    <t>02 1 20 S1960</t>
  </si>
  <si>
    <t>02 1 40 00000</t>
  </si>
  <si>
    <t>Организация информационно-просветительских мероприятий</t>
  </si>
  <si>
    <t>02 1 40 00001</t>
  </si>
  <si>
    <t>Повышение квалификации кадрового состава учреждения</t>
  </si>
  <si>
    <t>02 1 40 00002</t>
  </si>
  <si>
    <t>02 1 50 00000</t>
  </si>
  <si>
    <t>02 1 50 10000</t>
  </si>
  <si>
    <t>Обеспечение деятельности МКУК «Великоустюгская ЦБС»</t>
  </si>
  <si>
    <t>02 1 50 10001</t>
  </si>
  <si>
    <t>Реализация регионального проекта "Культурная среда"</t>
  </si>
  <si>
    <t>02 1 А1 00000</t>
  </si>
  <si>
    <t>Создание модельных муниципальных библиотек</t>
  </si>
  <si>
    <t>02 1 А1 54540</t>
  </si>
  <si>
    <t>Реализация регионального проекта "Творческие люди"</t>
  </si>
  <si>
    <t>02 1 А2 00000</t>
  </si>
  <si>
    <t>Государственная поддержка лучших сельских учреждений культуры и лучших работников сельских учреждений культуры</t>
  </si>
  <si>
    <t>02 1 А2 55192</t>
  </si>
  <si>
    <t>Подпрограмма «Сохранение и развитие культурного потенциала Великоустюгского муниципального округа»</t>
  </si>
  <si>
    <t>02 2 00 00000</t>
  </si>
  <si>
    <t>02 2 10 00000</t>
  </si>
  <si>
    <t>Ремонты учреждений культуры</t>
  </si>
  <si>
    <t>02 2 10 00001</t>
  </si>
  <si>
    <t>Ремонты в рамках реализации проекта «Сельский дом культуры»</t>
  </si>
  <si>
    <t>02 2 10 S1960</t>
  </si>
  <si>
    <t>02 2 20 00000</t>
  </si>
  <si>
    <t>02 2 20 00001</t>
  </si>
  <si>
    <t>02 2 30 00000</t>
  </si>
  <si>
    <t>Мероприятия по обеспечению безопасности учреждений культуры</t>
  </si>
  <si>
    <t>02 2 30 00001</t>
  </si>
  <si>
    <t>02 2 40 00000</t>
  </si>
  <si>
    <t>Организация и проведение мероприятий, посвящённых праздничным датам</t>
  </si>
  <si>
    <t>02 2 40 10000</t>
  </si>
  <si>
    <t>Организация и проведение культурно-массовых мероприятий, посвящённых праздничным датам</t>
  </si>
  <si>
    <t>02 2 40 10001</t>
  </si>
  <si>
    <t>Обеспечение сохранности наследия традиционной народной культуры</t>
  </si>
  <si>
    <t>02 2 40 20000</t>
  </si>
  <si>
    <t>Реализация проектов в сфере сохранения традиционной народной культуры, пополнение собрания фольклорно-этнографических материалов, проведение экспедиций</t>
  </si>
  <si>
    <t>02 2 40 20001</t>
  </si>
  <si>
    <t>Организация и проведение фестивалей, конкурсов, выставок изобразительного и декоративно-прикладного искусства, реконструкции</t>
  </si>
  <si>
    <t>02 2 40 20002</t>
  </si>
  <si>
    <t>Повышение квалификации работников учреждений культуры</t>
  </si>
  <si>
    <t>Повышение квалификации работников учреждений культуры, в т.ч. за пределами области</t>
  </si>
  <si>
    <t>Обучение работе с людьми с ОВЗ</t>
  </si>
  <si>
    <t>02 2 50 00000</t>
  </si>
  <si>
    <t>02 2 50 10000</t>
  </si>
  <si>
    <t>Обеспечение деятельности учреждений культуры (домов культуры)</t>
  </si>
  <si>
    <t>02 2 50 10001</t>
  </si>
  <si>
    <t>Поддержка поэтов, писателей, художников, мастеров народно-художественных промыслов (проведение выставок, пленэров, фестивалей, печать литературных сборников)</t>
  </si>
  <si>
    <t>02 3 40 00003</t>
  </si>
  <si>
    <t>Информационное обеспечение туристской деятельности и продвижение туристского продукта округа</t>
  </si>
  <si>
    <t>Проведение обучающих семинаров в рамках проекта «Электронный гражданин»</t>
  </si>
  <si>
    <t>11 1 40 10004</t>
  </si>
  <si>
    <t>Другие вопросы в области культуры, кинематографии</t>
  </si>
  <si>
    <t>02 2 50 20000</t>
  </si>
  <si>
    <t>Обеспечение деятельности аппарата управления культуры</t>
  </si>
  <si>
    <t>02 2 50 20001</t>
  </si>
  <si>
    <t>02 2 60 00000</t>
  </si>
  <si>
    <t>Выплата компенсации платы за найм жилого помещения работникам культуры в сфере культурно-досуговой деятельности</t>
  </si>
  <si>
    <t>02 2 60 00001</t>
  </si>
  <si>
    <t>Создание новых объектов показа и новых туристских маршрутов</t>
  </si>
  <si>
    <t>04 0 40 20000</t>
  </si>
  <si>
    <t>Проведение конкурса проектов   на новый туристический маршрут, на новый объект показа</t>
  </si>
  <si>
    <t>04 0 40 20001</t>
  </si>
  <si>
    <t>Профилактика употребления психотропных веществ</t>
  </si>
  <si>
    <t>07 0 30 60000</t>
  </si>
  <si>
    <t>Профилактика незаконного оборота наркотиков, зависимости от психоактивных веществ, снижение масштабов злоупотребления алкогольной продукцией</t>
  </si>
  <si>
    <t>07 0 30 60001</t>
  </si>
  <si>
    <t>ЗДРАВООХРАНЕНИЕ</t>
  </si>
  <si>
    <t>Санитарно-эпидемиологическое благополучие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</si>
  <si>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</si>
  <si>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26 0 40 72230</t>
  </si>
  <si>
    <t>Другие вопросы в области здравоохранения</t>
  </si>
  <si>
    <t>Муниципальная  программа «Создание условий для  улучшения кадровой ситуации в бюджетных учреждениях здравоохранения Великоустюгского муниципального округа на 2023-2027  годы»</t>
  </si>
  <si>
    <t>10 0 00 00000</t>
  </si>
  <si>
    <t>Обеспечение жильём</t>
  </si>
  <si>
    <t>10 0 20 00000</t>
  </si>
  <si>
    <t>Создание условий для оказания медицинской помощи населению на территории муниципального округа в соответствии с территориальной программой государственных гарантий бесплатного оказания гражданам медицинской помощи</t>
  </si>
  <si>
    <t>10 0 20 40000</t>
  </si>
  <si>
    <t>10 0 20 40001</t>
  </si>
  <si>
    <t>Мероприятия в сфере здравоохранения</t>
  </si>
  <si>
    <t>10 0 40 00000</t>
  </si>
  <si>
    <t>Проведение мероприятий по профессиональной ориентационной работы среди школьников старших классов и выпускников школ</t>
  </si>
  <si>
    <t>10 0 40 10000</t>
  </si>
  <si>
    <t xml:space="preserve">Популяризация профессии медицинского работника </t>
  </si>
  <si>
    <t>10 0 40 10001</t>
  </si>
  <si>
    <t>10 0 60 00000</t>
  </si>
  <si>
    <t xml:space="preserve">Единовременные выплаты </t>
  </si>
  <si>
    <t xml:space="preserve">Единовременные выплаты врачам узких специальностей  </t>
  </si>
  <si>
    <t>СОЦИАЛЬНАЯ ПОЛИТИКА</t>
  </si>
  <si>
    <t>Пенсионное обеспечение</t>
  </si>
  <si>
    <t>Социальные гарантии муниципальным служащим при выходе на пенсию</t>
  </si>
  <si>
    <t>11 1 60 00002</t>
  </si>
  <si>
    <t>Публичные нормативные социальные выплаты гражданам</t>
  </si>
  <si>
    <t>310</t>
  </si>
  <si>
    <t>Социальное обеспечение населения</t>
  </si>
  <si>
    <t xml:space="preserve">Предоставление государственной поддержки (социальные выплаты) молодым семьям на приобретение (строительство) жилья </t>
  </si>
  <si>
    <t>03 0 60 L4970</t>
  </si>
  <si>
    <t>Выплаты почётным гражданам Великоустюгского муниципального округа</t>
  </si>
  <si>
    <t>11 1 60 00003</t>
  </si>
  <si>
    <t>Публичные нормативные выплаты гражданам несоциального характера</t>
  </si>
  <si>
    <t>330</t>
  </si>
  <si>
    <t>17 3 60 00000</t>
  </si>
  <si>
    <t>Осуществление полномочий 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</si>
  <si>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17 3 60 51760</t>
  </si>
  <si>
    <t>26 0 60 00000</t>
  </si>
  <si>
    <t>Обеспечение выплат сельской интеллигенции на оплату жилого помещения, отопления, освещения и обращения с ТКО работникам муниципальных учреждений, проживающим и работающим в сельской местности</t>
  </si>
  <si>
    <t>26 0 60 00001</t>
  </si>
  <si>
    <t>Другие вопросы в области социальной политики</t>
  </si>
  <si>
    <t>Предоставление безвозмездных субсидий СОНКО на конкурсной основе</t>
  </si>
  <si>
    <t>11 2 90 10001</t>
  </si>
  <si>
    <t>Оказание содействия в проведении СОНКО социально направленных мероприятий на территории округа</t>
  </si>
  <si>
    <t>11 2 90 10010</t>
  </si>
  <si>
    <t>Физическая культура</t>
  </si>
  <si>
    <t>Муниципальная  программа "Развитие физической культуры и спорта в Великоустюгском муниципальном округе на 2023-2027 годы"</t>
  </si>
  <si>
    <t>12 0 00 00000</t>
  </si>
  <si>
    <t>12 0 20 00000</t>
  </si>
  <si>
    <t>12 0 50 00000</t>
  </si>
  <si>
    <t>12 0 50 10000</t>
  </si>
  <si>
    <t>Финансовое обеспечение МБУ "Спортивная школа Великоустюгского округа"</t>
  </si>
  <si>
    <t>Массовый спорт</t>
  </si>
  <si>
    <t>Мероприятия в области физической культуры и спорта</t>
  </si>
  <si>
    <t>12 0 40 00000</t>
  </si>
  <si>
    <t>Участие и проведение спортивных мероприятий в соответствии с календарным планом</t>
  </si>
  <si>
    <t>12 0 40 10000</t>
  </si>
  <si>
    <t>Организация и проведение мероприятий округа</t>
  </si>
  <si>
    <t>12 0 40 10001</t>
  </si>
  <si>
    <t>Система подготовки спортивного резерва</t>
  </si>
  <si>
    <t>12 0 40 20000</t>
  </si>
  <si>
    <t>Повышение квалификации в области физической культуры и спорта</t>
  </si>
  <si>
    <t>12 0 40 20001</t>
  </si>
  <si>
    <t>Физическая культура по месту жительства и (или) по месту отдыха организованных занятий граждан "Народный тренер"</t>
  </si>
  <si>
    <t>Компенсация за найм жилого помещения</t>
  </si>
  <si>
    <t>Спорт высших достижений</t>
  </si>
  <si>
    <t>Подготовка и участие сборных команд округа (детских и взрослых) в чемпионатах и первенствах Вологодской области, иных соревнованиях областного, межрегионального и российского уровней</t>
  </si>
  <si>
    <t>12 0 40 10002</t>
  </si>
  <si>
    <t>Основное мероприятие "Реализация регионального проекта "Спорт - норма жизни" в части обеспечения подготовки спортивного резерва"</t>
  </si>
  <si>
    <t>12 0 P5 00000</t>
  </si>
  <si>
    <t>Подготовка спортивного резерва для спортивных команд Вологодской области</t>
  </si>
  <si>
    <t>12 0 P5 71730</t>
  </si>
  <si>
    <t>СРЕДСТВА МАССОВОЙ ИНФОРМАЦИИ</t>
  </si>
  <si>
    <t>Периодическая печать и издательства</t>
  </si>
  <si>
    <t>Мероприятия, направленные на обеспечение открытости деятельности органов местного самоуправления, на формирование позитивного имиджа муниципальных служащих</t>
  </si>
  <si>
    <t>ВСЕГО</t>
  </si>
  <si>
    <t>Выполнение работ по сносу объектов аварийного жилищного фонда</t>
  </si>
  <si>
    <t>12 0 20 00001</t>
  </si>
  <si>
    <t>Укрепление материально-технической базы учреждений физической культуры и спорта</t>
  </si>
  <si>
    <t>Информационное обеспечение туристкой деятельности и продвижение туристского продукта округа</t>
  </si>
  <si>
    <t>Организация и проведение конкурсов в рамках «Прокопиевская ярмарка» и «Никольская ярмарка»</t>
  </si>
  <si>
    <t>12 0 50 10001</t>
  </si>
  <si>
    <t>10 0 60 20001</t>
  </si>
  <si>
    <t>10 0 60 20002</t>
  </si>
  <si>
    <t>11 1 50 20003</t>
  </si>
  <si>
    <t>02 2 40 40000</t>
  </si>
  <si>
    <t>02 2 40 40001</t>
  </si>
  <si>
    <t>02 2 40 40002</t>
  </si>
  <si>
    <t>07 0 60 80000</t>
  </si>
  <si>
    <t>07 0 60 80002</t>
  </si>
  <si>
    <t>07 0 30 80000</t>
  </si>
  <si>
    <t>07 0 30 80001</t>
  </si>
  <si>
    <t>07 0 30 90000</t>
  </si>
  <si>
    <t>07 0 30 90001</t>
  </si>
  <si>
    <t>10 0 20 60000</t>
  </si>
  <si>
    <t>10 0 20 60001</t>
  </si>
  <si>
    <t>10 0 60 60000</t>
  </si>
  <si>
    <t>10 0 60 60003</t>
  </si>
  <si>
    <t>04 0 40 60000</t>
  </si>
  <si>
    <t>04 0 40 60001</t>
  </si>
  <si>
    <t>04 0 40 60002</t>
  </si>
  <si>
    <t>04 0 40 60003</t>
  </si>
  <si>
    <t>04 0 40 60004</t>
  </si>
  <si>
    <t>04 0 40 60005</t>
  </si>
  <si>
    <t>Другие вопросы в области национальной безопасности и правоохранительной деятельности</t>
  </si>
  <si>
    <t>07 0 60 10000</t>
  </si>
  <si>
    <t>07 0 60 10002</t>
  </si>
  <si>
    <t>Предоставление финансовой поддержки членам народных дружин, участвующим в профилактике и (или) тушении пожаров</t>
  </si>
  <si>
    <t>Укомплектование сельских ФАПов мебелью и необходимым оборудованием</t>
  </si>
  <si>
    <t>Укомплектование служебных жилых помещений мебелью и другими необходимыми для проживания предметами</t>
  </si>
  <si>
    <t>Единовременные выплаты специалистам ФАПов, амбулаторий, врачебных амбулаторий, участковых больниц г. Красавино, Кузино, терапевтического отделения поликлиники</t>
  </si>
  <si>
    <t>Освещение туристических объектов и маршрутов</t>
  </si>
  <si>
    <t>17 2 F3 6748S</t>
  </si>
  <si>
    <t>Подпрограмма "Развитие общего образования"</t>
  </si>
  <si>
    <t>Подпрограмма "Развитие дополнительного образования"</t>
  </si>
  <si>
    <t>18 0 50 20001</t>
  </si>
  <si>
    <t>Поощрение победителей конкурсов «Лучший староста», проекта территориальное общественное самоуправление</t>
  </si>
  <si>
    <t>Материальное стимулирование работников органов местного самоуправления в соответствии с Положением о материальном стимулировании</t>
  </si>
  <si>
    <t>11 1 40 10005</t>
  </si>
  <si>
    <t>12 0 60 00000</t>
  </si>
  <si>
    <t>12 0 60 00001</t>
  </si>
  <si>
    <t>Проведение противопожарных и охранных мероприятий</t>
  </si>
  <si>
    <t>Муниципальная программа "Развитие  системы образования Великоустюгского муниципального округа на 2023-2027 годы"</t>
  </si>
  <si>
    <t>10 0 60 20000</t>
  </si>
  <si>
    <t>17 1 F2 54240</t>
  </si>
  <si>
    <t>Благоустройство общественной территории -Городище, Смольниковское и Александровское озера в городе Великий Устюг</t>
  </si>
  <si>
    <t>Сбор, удаление отходов и очистка сточных вод</t>
  </si>
  <si>
    <t>01 2 ЕВ 00000</t>
  </si>
  <si>
    <t>Основное мероприятие "Реализация регионального проекта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</si>
  <si>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</si>
  <si>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ЕВ 51790</t>
  </si>
  <si>
    <t>Приобретение услуг распределительно-логистического центра на поставки продовольственных товаров для муниципальных образовательных организаций</t>
  </si>
  <si>
    <t>01 2 50 S1460</t>
  </si>
  <si>
    <t>01 1 50 S1460</t>
  </si>
  <si>
    <t>12 0 40 S1760</t>
  </si>
  <si>
    <t>02 1 20 S1980</t>
  </si>
  <si>
    <t>Оснащение (обновление МТБ)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</si>
  <si>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 2 E1 51720</t>
  </si>
  <si>
    <t>07 0 20 20000</t>
  </si>
  <si>
    <t>07 0 20 S1060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</si>
  <si>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на 2023 год</t>
  </si>
  <si>
    <t>тыс. рублей</t>
  </si>
  <si>
    <t>Сумма</t>
  </si>
  <si>
    <t>Наименование расходов</t>
  </si>
  <si>
    <t>Подготовка и проведение официальных приёмов, торжественных мероприятий, встреч с участием Главы Великоустюгского муниципального округа</t>
  </si>
  <si>
    <t>Обеспечение деятельности аппарата управления строительства и жилищно-коммунального хозяйства</t>
  </si>
  <si>
    <t>ФИЗИЧЕСКАЯ КУЛЬТУРА И СПОРТ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</si>
  <si>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</si>
  <si>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Подпрограмма "Другие вопросы в области  образования"</t>
  </si>
  <si>
    <t>Создание условий для социальной адаптации и реабилитации лиц, освободившихся из мест лишения свободы, оказание им социальной помощи, направленной на восстановление утраченных социальных связей</t>
  </si>
  <si>
    <t>Компенсация платы за наём жилого помещения</t>
  </si>
  <si>
    <t>04 0 10 10000</t>
  </si>
  <si>
    <t>04 0 10 10003</t>
  </si>
  <si>
    <t>Мероприятия по благоустройству территорий исторической части города Великий Устюг</t>
  </si>
  <si>
    <t xml:space="preserve">                                                                                               Приложение 3                                                                                                                                                                                                                                                             к решению Великоустюгской Думы                                                                                                                                                от 06.12.2022  № 77                                                                                                                                 "О бюджете округа на 2023 год                                                                                                                           и плановый период 2024 и 2025 годов"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</si>
</sst>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i/>
      <sz val="14"/>
      <color rgb="FF7030A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rgb="FF0070C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theme="9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2" fillId="0" borderId="1">
      <protection locked="0"/>
    </xf>
    <xf numFmtId="0" fontId="5" fillId="0" borderId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0" fontId="2" fillId="0" borderId="0">
      <protection locked="0"/>
    </xf>
  </cellStyleXfs>
  <cellXfs count="124">
    <xf numFmtId="0" fontId="0" fillId="0" borderId="0" xfId="0"/>
    <xf numFmtId="0" fontId="8" fillId="0" borderId="0" xfId="0" applyFont="1" applyFill="1"/>
    <xf numFmtId="0" fontId="9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9" fillId="0" borderId="0" xfId="0" applyFont="1" applyFill="1"/>
    <xf numFmtId="0" fontId="11" fillId="0" borderId="0" xfId="0" applyFont="1" applyFill="1"/>
    <xf numFmtId="0" fontId="12" fillId="0" borderId="0" xfId="0" applyFont="1" applyFill="1"/>
    <xf numFmtId="49" fontId="9" fillId="0" borderId="4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0" fontId="13" fillId="0" borderId="0" xfId="0" applyFont="1" applyFill="1"/>
    <xf numFmtId="0" fontId="15" fillId="0" borderId="0" xfId="0" applyFont="1" applyFill="1"/>
    <xf numFmtId="49" fontId="9" fillId="0" borderId="3" xfId="8" applyNumberFormat="1" applyFont="1" applyFill="1" applyBorder="1" applyAlignment="1">
      <alignment horizontal="left" vertical="center" wrapText="1"/>
    </xf>
    <xf numFmtId="49" fontId="9" fillId="0" borderId="4" xfId="8" applyNumberFormat="1" applyFont="1" applyFill="1" applyBorder="1" applyAlignment="1">
      <alignment horizontal="center"/>
    </xf>
    <xf numFmtId="49" fontId="9" fillId="0" borderId="2" xfId="8" applyNumberFormat="1" applyFont="1" applyFill="1" applyBorder="1" applyAlignment="1">
      <alignment horizontal="center"/>
    </xf>
    <xf numFmtId="0" fontId="16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49" fontId="9" fillId="0" borderId="7" xfId="8" applyNumberFormat="1" applyFont="1" applyFill="1" applyBorder="1" applyAlignment="1">
      <alignment horizontal="center"/>
    </xf>
    <xf numFmtId="0" fontId="13" fillId="0" borderId="0" xfId="0" applyFont="1" applyFill="1" applyBorder="1"/>
    <xf numFmtId="0" fontId="15" fillId="0" borderId="0" xfId="0" applyFont="1" applyFill="1" applyBorder="1"/>
    <xf numFmtId="0" fontId="8" fillId="0" borderId="0" xfId="0" applyFont="1" applyFill="1" applyBorder="1"/>
    <xf numFmtId="2" fontId="12" fillId="0" borderId="0" xfId="0" applyNumberFormat="1" applyFont="1" applyFill="1" applyAlignment="1">
      <alignment horizontal="right"/>
    </xf>
    <xf numFmtId="2" fontId="16" fillId="0" borderId="0" xfId="0" applyNumberFormat="1" applyFont="1" applyFill="1" applyAlignment="1">
      <alignment horizontal="right"/>
    </xf>
    <xf numFmtId="0" fontId="9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10" fillId="0" borderId="0" xfId="0" applyFont="1" applyFill="1"/>
    <xf numFmtId="2" fontId="13" fillId="0" borderId="0" xfId="0" applyNumberFormat="1" applyFont="1" applyFill="1" applyAlignment="1">
      <alignment horizontal="right"/>
    </xf>
    <xf numFmtId="2" fontId="15" fillId="0" borderId="0" xfId="0" applyNumberFormat="1" applyFont="1" applyFill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9" fillId="0" borderId="2" xfId="9" applyNumberFormat="1" applyFont="1" applyFill="1" applyBorder="1" applyAlignment="1" applyProtection="1">
      <alignment horizontal="center" wrapText="1"/>
      <protection hidden="1"/>
    </xf>
    <xf numFmtId="49" fontId="10" fillId="0" borderId="2" xfId="0" applyNumberFormat="1" applyFont="1" applyFill="1" applyBorder="1" applyAlignment="1">
      <alignment horizontal="center"/>
    </xf>
    <xf numFmtId="0" fontId="9" fillId="0" borderId="3" xfId="9" applyNumberFormat="1" applyFont="1" applyFill="1" applyBorder="1" applyAlignment="1" applyProtection="1">
      <alignment horizontal="left" vertical="center" wrapText="1"/>
      <protection hidden="1"/>
    </xf>
    <xf numFmtId="49" fontId="9" fillId="0" borderId="3" xfId="0" applyNumberFormat="1" applyFont="1" applyFill="1" applyBorder="1" applyAlignment="1">
      <alignment wrapText="1"/>
    </xf>
    <xf numFmtId="0" fontId="8" fillId="2" borderId="0" xfId="0" applyFont="1" applyFill="1"/>
    <xf numFmtId="0" fontId="17" fillId="0" borderId="0" xfId="0" applyFont="1" applyFill="1"/>
    <xf numFmtId="49" fontId="9" fillId="0" borderId="2" xfId="0" applyNumberFormat="1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/>
    <xf numFmtId="0" fontId="18" fillId="0" borderId="0" xfId="0" applyFont="1" applyFill="1" applyBorder="1"/>
    <xf numFmtId="0" fontId="19" fillId="0" borderId="0" xfId="0" applyFont="1" applyFill="1" applyBorder="1"/>
    <xf numFmtId="0" fontId="20" fillId="0" borderId="0" xfId="0" applyFont="1" applyFill="1" applyBorder="1"/>
    <xf numFmtId="0" fontId="21" fillId="0" borderId="0" xfId="0" applyFont="1" applyFill="1" applyBorder="1"/>
    <xf numFmtId="49" fontId="9" fillId="0" borderId="2" xfId="0" applyNumberFormat="1" applyFont="1" applyFill="1" applyBorder="1" applyAlignment="1">
      <alignment horizontal="center" vertical="center"/>
    </xf>
    <xf numFmtId="0" fontId="22" fillId="0" borderId="0" xfId="0" applyFont="1" applyFill="1"/>
    <xf numFmtId="0" fontId="23" fillId="0" borderId="0" xfId="0" applyFont="1" applyFill="1"/>
    <xf numFmtId="0" fontId="24" fillId="0" borderId="0" xfId="0" applyFont="1" applyFill="1"/>
    <xf numFmtId="0" fontId="11" fillId="0" borderId="0" xfId="0" applyFont="1" applyFill="1" applyBorder="1"/>
    <xf numFmtId="0" fontId="16" fillId="0" borderId="0" xfId="0" applyFont="1" applyFill="1" applyBorder="1"/>
    <xf numFmtId="0" fontId="9" fillId="0" borderId="0" xfId="0" applyFont="1" applyFill="1" applyAlignment="1">
      <alignment horizontal="center"/>
    </xf>
    <xf numFmtId="4" fontId="9" fillId="0" borderId="0" xfId="0" applyNumberFormat="1" applyFont="1" applyFill="1"/>
    <xf numFmtId="49" fontId="10" fillId="0" borderId="5" xfId="0" applyNumberFormat="1" applyFont="1" applyFill="1" applyBorder="1" applyAlignment="1">
      <alignment horizontal="center"/>
    </xf>
    <xf numFmtId="49" fontId="10" fillId="0" borderId="6" xfId="0" applyNumberFormat="1" applyFont="1" applyFill="1" applyBorder="1" applyAlignment="1">
      <alignment horizontal="center"/>
    </xf>
    <xf numFmtId="49" fontId="10" fillId="0" borderId="4" xfId="0" applyNumberFormat="1" applyFont="1" applyFill="1" applyBorder="1" applyAlignment="1">
      <alignment horizontal="center"/>
    </xf>
    <xf numFmtId="49" fontId="10" fillId="0" borderId="4" xfId="8" applyNumberFormat="1" applyFont="1" applyFill="1" applyBorder="1" applyAlignment="1">
      <alignment horizontal="center"/>
    </xf>
    <xf numFmtId="49" fontId="10" fillId="0" borderId="2" xfId="8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49" fontId="9" fillId="0" borderId="3" xfId="8" applyNumberFormat="1" applyFont="1" applyFill="1" applyBorder="1" applyAlignment="1">
      <alignment horizontal="left" wrapText="1"/>
    </xf>
    <xf numFmtId="0" fontId="9" fillId="0" borderId="3" xfId="9" applyNumberFormat="1" applyFont="1" applyFill="1" applyBorder="1" applyAlignment="1" applyProtection="1">
      <alignment vertical="top" wrapText="1"/>
      <protection hidden="1"/>
    </xf>
    <xf numFmtId="49" fontId="9" fillId="0" borderId="2" xfId="8" applyNumberFormat="1" applyFont="1" applyFill="1" applyBorder="1" applyAlignment="1">
      <alignment horizontal="center" wrapText="1"/>
    </xf>
    <xf numFmtId="0" fontId="10" fillId="0" borderId="3" xfId="9" applyNumberFormat="1" applyFont="1" applyFill="1" applyBorder="1" applyAlignment="1" applyProtection="1">
      <alignment horizontal="left" vertical="center" wrapText="1"/>
      <protection hidden="1"/>
    </xf>
    <xf numFmtId="49" fontId="10" fillId="0" borderId="3" xfId="0" applyNumberFormat="1" applyFont="1" applyFill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center" vertical="center"/>
    </xf>
    <xf numFmtId="0" fontId="10" fillId="0" borderId="19" xfId="0" applyFont="1" applyFill="1" applyBorder="1"/>
    <xf numFmtId="0" fontId="10" fillId="0" borderId="19" xfId="0" applyFont="1" applyFill="1" applyBorder="1" applyAlignment="1">
      <alignment horizontal="center"/>
    </xf>
    <xf numFmtId="49" fontId="10" fillId="0" borderId="23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8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wrapText="1"/>
    </xf>
    <xf numFmtId="49" fontId="9" fillId="0" borderId="3" xfId="8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49" fontId="9" fillId="0" borderId="3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justify" vertical="center" wrapText="1"/>
    </xf>
    <xf numFmtId="14" fontId="9" fillId="0" borderId="3" xfId="0" applyNumberFormat="1" applyFont="1" applyFill="1" applyBorder="1" applyAlignment="1">
      <alignment vertical="top" wrapText="1"/>
    </xf>
    <xf numFmtId="2" fontId="9" fillId="0" borderId="3" xfId="0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vertical="center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9" fillId="0" borderId="3" xfId="9" applyNumberFormat="1" applyFont="1" applyFill="1" applyBorder="1" applyAlignment="1" applyProtection="1">
      <alignment wrapText="1"/>
      <protection hidden="1"/>
    </xf>
    <xf numFmtId="0" fontId="9" fillId="0" borderId="3" xfId="9" applyNumberFormat="1" applyFont="1" applyFill="1" applyBorder="1" applyAlignment="1" applyProtection="1">
      <alignment horizontal="left" vertical="top" wrapText="1"/>
      <protection hidden="1"/>
    </xf>
    <xf numFmtId="0" fontId="9" fillId="0" borderId="3" xfId="9" applyNumberFormat="1" applyFont="1" applyFill="1" applyBorder="1" applyAlignment="1" applyProtection="1">
      <alignment horizontal="left" wrapText="1"/>
      <protection hidden="1"/>
    </xf>
    <xf numFmtId="0" fontId="9" fillId="0" borderId="3" xfId="0" applyFont="1" applyFill="1" applyBorder="1" applyAlignment="1">
      <alignment horizontal="left" vertical="center"/>
    </xf>
    <xf numFmtId="0" fontId="9" fillId="0" borderId="3" xfId="8" applyFont="1" applyFill="1" applyBorder="1" applyAlignment="1">
      <alignment vertical="top" wrapText="1"/>
    </xf>
    <xf numFmtId="49" fontId="10" fillId="0" borderId="3" xfId="8" applyNumberFormat="1" applyFont="1" applyFill="1" applyBorder="1" applyAlignment="1">
      <alignment vertical="center" wrapText="1"/>
    </xf>
    <xf numFmtId="0" fontId="9" fillId="0" borderId="3" xfId="0" applyFont="1" applyFill="1" applyBorder="1"/>
    <xf numFmtId="49" fontId="9" fillId="0" borderId="24" xfId="0" applyNumberFormat="1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left" vertical="center"/>
    </xf>
    <xf numFmtId="164" fontId="7" fillId="0" borderId="28" xfId="0" applyNumberFormat="1" applyFont="1" applyFill="1" applyBorder="1" applyAlignment="1">
      <alignment horizontal="right"/>
    </xf>
    <xf numFmtId="164" fontId="6" fillId="0" borderId="29" xfId="0" applyNumberFormat="1" applyFont="1" applyFill="1" applyBorder="1" applyAlignment="1">
      <alignment horizontal="right"/>
    </xf>
    <xf numFmtId="164" fontId="6" fillId="0" borderId="29" xfId="8" applyNumberFormat="1" applyFont="1" applyFill="1" applyBorder="1" applyAlignment="1">
      <alignment horizontal="right"/>
    </xf>
    <xf numFmtId="164" fontId="7" fillId="0" borderId="29" xfId="0" applyNumberFormat="1" applyFont="1" applyFill="1" applyBorder="1" applyAlignment="1">
      <alignment horizontal="right"/>
    </xf>
    <xf numFmtId="164" fontId="6" fillId="0" borderId="29" xfId="11" applyNumberFormat="1" applyFont="1" applyFill="1" applyBorder="1" applyAlignment="1">
      <alignment horizontal="right"/>
    </xf>
    <xf numFmtId="164" fontId="7" fillId="0" borderId="29" xfId="8" applyNumberFormat="1" applyFont="1" applyFill="1" applyBorder="1" applyAlignment="1">
      <alignment horizontal="right"/>
    </xf>
    <xf numFmtId="164" fontId="6" fillId="0" borderId="30" xfId="0" applyNumberFormat="1" applyFont="1" applyFill="1" applyBorder="1" applyAlignment="1">
      <alignment horizontal="right"/>
    </xf>
    <xf numFmtId="164" fontId="7" fillId="0" borderId="31" xfId="0" applyNumberFormat="1" applyFont="1" applyFill="1" applyBorder="1" applyAlignment="1">
      <alignment horizontal="right"/>
    </xf>
    <xf numFmtId="49" fontId="10" fillId="0" borderId="15" xfId="0" applyNumberFormat="1" applyFont="1" applyFill="1" applyBorder="1" applyAlignment="1">
      <alignment horizontal="center"/>
    </xf>
    <xf numFmtId="49" fontId="9" fillId="0" borderId="13" xfId="0" applyNumberFormat="1" applyFont="1" applyFill="1" applyBorder="1" applyAlignment="1">
      <alignment horizontal="center"/>
    </xf>
    <xf numFmtId="49" fontId="9" fillId="0" borderId="13" xfId="8" applyNumberFormat="1" applyFont="1" applyFill="1" applyBorder="1" applyAlignment="1">
      <alignment horizontal="center"/>
    </xf>
    <xf numFmtId="0" fontId="9" fillId="0" borderId="13" xfId="0" applyNumberFormat="1" applyFont="1" applyFill="1" applyBorder="1" applyAlignment="1">
      <alignment horizontal="center" vertical="center"/>
    </xf>
    <xf numFmtId="0" fontId="9" fillId="0" borderId="13" xfId="0" applyNumberFormat="1" applyFont="1" applyFill="1" applyBorder="1" applyAlignment="1">
      <alignment horizontal="center"/>
    </xf>
    <xf numFmtId="2" fontId="9" fillId="0" borderId="13" xfId="0" applyNumberFormat="1" applyFont="1" applyFill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center"/>
    </xf>
    <xf numFmtId="2" fontId="9" fillId="0" borderId="4" xfId="0" applyNumberFormat="1" applyFont="1" applyFill="1" applyBorder="1" applyAlignment="1">
      <alignment horizontal="center" vertical="center"/>
    </xf>
    <xf numFmtId="49" fontId="10" fillId="0" borderId="13" xfId="8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 vertical="center"/>
    </xf>
    <xf numFmtId="49" fontId="9" fillId="0" borderId="16" xfId="8" applyNumberFormat="1" applyFont="1" applyFill="1" applyBorder="1" applyAlignment="1">
      <alignment horizontal="center"/>
    </xf>
    <xf numFmtId="49" fontId="9" fillId="0" borderId="17" xfId="8" applyNumberFormat="1" applyFont="1" applyFill="1" applyBorder="1" applyAlignment="1">
      <alignment horizontal="center"/>
    </xf>
    <xf numFmtId="0" fontId="10" fillId="0" borderId="18" xfId="0" applyFont="1" applyFill="1" applyBorder="1"/>
    <xf numFmtId="0" fontId="10" fillId="0" borderId="20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top" wrapText="1"/>
    </xf>
    <xf numFmtId="0" fontId="7" fillId="0" borderId="0" xfId="9" applyNumberFormat="1" applyFont="1" applyFill="1" applyAlignment="1" applyProtection="1">
      <alignment horizontal="center" vertical="center" wrapText="1"/>
      <protection hidden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</cellXfs>
  <cellStyles count="1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Excel Built-in Normal" xfId="8"/>
    <cellStyle name="Обычный" xfId="0" builtinId="0"/>
    <cellStyle name="Обычный 2" xfId="9"/>
    <cellStyle name="Обычный 2 2" xfId="10"/>
    <cellStyle name="Финансовый" xfId="11" builtinId="3"/>
    <cellStyle name="Џђћ–…ќ’ќ›‰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99"/>
  <sheetViews>
    <sheetView tabSelected="1" zoomScale="70" zoomScaleNormal="70" zoomScaleSheetLayoutView="49" zoomScalePageLayoutView="55" workbookViewId="0">
      <selection activeCell="A2" sqref="A2:F2"/>
    </sheetView>
  </sheetViews>
  <sheetFormatPr defaultColWidth="8.42578125" defaultRowHeight="18.75" x14ac:dyDescent="0.3"/>
  <cols>
    <col min="1" max="1" width="122" style="2" customWidth="1"/>
    <col min="2" max="2" width="10.42578125" style="6" customWidth="1"/>
    <col min="3" max="3" width="7.42578125" style="6" customWidth="1"/>
    <col min="4" max="4" width="20.7109375" style="50" customWidth="1"/>
    <col min="5" max="5" width="8.7109375" style="50" customWidth="1"/>
    <col min="6" max="7" width="21.42578125" style="6" customWidth="1"/>
    <col min="8" max="16384" width="8.42578125" style="6"/>
  </cols>
  <sheetData>
    <row r="1" spans="1:6" ht="115.5" customHeight="1" x14ac:dyDescent="0.3">
      <c r="B1" s="114" t="s">
        <v>831</v>
      </c>
      <c r="C1" s="114"/>
      <c r="D1" s="114"/>
      <c r="E1" s="114"/>
      <c r="F1" s="114"/>
    </row>
    <row r="2" spans="1:6" ht="59.25" customHeight="1" x14ac:dyDescent="0.3">
      <c r="A2" s="115" t="s">
        <v>817</v>
      </c>
      <c r="B2" s="115"/>
      <c r="C2" s="115"/>
      <c r="D2" s="115"/>
      <c r="E2" s="115"/>
      <c r="F2" s="115"/>
    </row>
    <row r="3" spans="1:6" ht="24.2" customHeight="1" thickBot="1" x14ac:dyDescent="0.35">
      <c r="A3" s="3"/>
      <c r="B3" s="4"/>
      <c r="C3" s="4"/>
      <c r="D3" s="5"/>
      <c r="E3" s="5"/>
      <c r="F3" s="6" t="s">
        <v>818</v>
      </c>
    </row>
    <row r="4" spans="1:6" ht="33.75" customHeight="1" x14ac:dyDescent="0.3">
      <c r="A4" s="116" t="s">
        <v>820</v>
      </c>
      <c r="B4" s="118" t="s">
        <v>2</v>
      </c>
      <c r="C4" s="120" t="s">
        <v>3</v>
      </c>
      <c r="D4" s="120" t="s">
        <v>5</v>
      </c>
      <c r="E4" s="122" t="s">
        <v>4</v>
      </c>
      <c r="F4" s="112" t="s">
        <v>819</v>
      </c>
    </row>
    <row r="5" spans="1:6" ht="3.6" customHeight="1" thickBot="1" x14ac:dyDescent="0.35">
      <c r="A5" s="117"/>
      <c r="B5" s="119"/>
      <c r="C5" s="121"/>
      <c r="D5" s="121"/>
      <c r="E5" s="123"/>
      <c r="F5" s="113"/>
    </row>
    <row r="6" spans="1:6" s="7" customFormat="1" ht="25.9" customHeight="1" x14ac:dyDescent="0.3">
      <c r="A6" s="66" t="s">
        <v>34</v>
      </c>
      <c r="B6" s="52" t="s">
        <v>13</v>
      </c>
      <c r="C6" s="53" t="s">
        <v>0</v>
      </c>
      <c r="D6" s="53"/>
      <c r="E6" s="97"/>
      <c r="F6" s="89">
        <f>+F7+F13+F26+F55+F76+F80+F49</f>
        <v>396147.89999999997</v>
      </c>
    </row>
    <row r="7" spans="1:6" s="8" customFormat="1" ht="37.5" x14ac:dyDescent="0.3">
      <c r="A7" s="38" t="s">
        <v>35</v>
      </c>
      <c r="B7" s="9" t="s">
        <v>13</v>
      </c>
      <c r="C7" s="10" t="s">
        <v>1</v>
      </c>
      <c r="D7" s="10"/>
      <c r="E7" s="98"/>
      <c r="F7" s="90">
        <f t="shared" ref="F7:F11" si="0">+F8</f>
        <v>5556.7</v>
      </c>
    </row>
    <row r="8" spans="1:6" s="11" customFormat="1" ht="20.25" x14ac:dyDescent="0.3">
      <c r="A8" s="38" t="s">
        <v>36</v>
      </c>
      <c r="B8" s="9" t="s">
        <v>13</v>
      </c>
      <c r="C8" s="10" t="s">
        <v>1</v>
      </c>
      <c r="D8" s="10" t="s">
        <v>37</v>
      </c>
      <c r="E8" s="98"/>
      <c r="F8" s="90">
        <f t="shared" si="0"/>
        <v>5556.7</v>
      </c>
    </row>
    <row r="9" spans="1:6" s="12" customFormat="1" ht="20.25" x14ac:dyDescent="0.3">
      <c r="A9" s="67" t="s">
        <v>38</v>
      </c>
      <c r="B9" s="9" t="s">
        <v>13</v>
      </c>
      <c r="C9" s="10" t="s">
        <v>1</v>
      </c>
      <c r="D9" s="17" t="s">
        <v>39</v>
      </c>
      <c r="E9" s="98" t="s">
        <v>27</v>
      </c>
      <c r="F9" s="90">
        <f t="shared" si="0"/>
        <v>5556.7</v>
      </c>
    </row>
    <row r="10" spans="1:6" s="12" customFormat="1" ht="20.25" x14ac:dyDescent="0.3">
      <c r="A10" s="67" t="s">
        <v>52</v>
      </c>
      <c r="B10" s="9" t="s">
        <v>13</v>
      </c>
      <c r="C10" s="10" t="s">
        <v>1</v>
      </c>
      <c r="D10" s="17" t="s">
        <v>41</v>
      </c>
      <c r="E10" s="98"/>
      <c r="F10" s="90">
        <f t="shared" si="0"/>
        <v>5556.7</v>
      </c>
    </row>
    <row r="11" spans="1:6" s="12" customFormat="1" ht="20.25" x14ac:dyDescent="0.3">
      <c r="A11" s="67" t="s">
        <v>40</v>
      </c>
      <c r="B11" s="9" t="s">
        <v>13</v>
      </c>
      <c r="C11" s="10" t="s">
        <v>1</v>
      </c>
      <c r="D11" s="17" t="s">
        <v>42</v>
      </c>
      <c r="E11" s="98"/>
      <c r="F11" s="90">
        <f t="shared" si="0"/>
        <v>5556.7</v>
      </c>
    </row>
    <row r="12" spans="1:6" s="1" customFormat="1" ht="20.25" x14ac:dyDescent="0.3">
      <c r="A12" s="32" t="s">
        <v>43</v>
      </c>
      <c r="B12" s="9" t="s">
        <v>13</v>
      </c>
      <c r="C12" s="10" t="s">
        <v>1</v>
      </c>
      <c r="D12" s="10" t="s">
        <v>42</v>
      </c>
      <c r="E12" s="98" t="s">
        <v>44</v>
      </c>
      <c r="F12" s="90">
        <v>5556.7</v>
      </c>
    </row>
    <row r="13" spans="1:6" s="8" customFormat="1" ht="37.5" x14ac:dyDescent="0.3">
      <c r="A13" s="38" t="s">
        <v>45</v>
      </c>
      <c r="B13" s="9" t="s">
        <v>13</v>
      </c>
      <c r="C13" s="10" t="s">
        <v>25</v>
      </c>
      <c r="D13" s="10"/>
      <c r="E13" s="98"/>
      <c r="F13" s="90">
        <f t="shared" ref="F13" si="1">+F14</f>
        <v>5881</v>
      </c>
    </row>
    <row r="14" spans="1:6" s="11" customFormat="1" ht="37.5" x14ac:dyDescent="0.3">
      <c r="A14" s="13" t="s">
        <v>7</v>
      </c>
      <c r="B14" s="14" t="s">
        <v>13</v>
      </c>
      <c r="C14" s="15" t="s">
        <v>25</v>
      </c>
      <c r="D14" s="15" t="s">
        <v>6</v>
      </c>
      <c r="E14" s="99"/>
      <c r="F14" s="91">
        <f>+F15</f>
        <v>5881</v>
      </c>
    </row>
    <row r="15" spans="1:6" s="12" customFormat="1" ht="37.5" x14ac:dyDescent="0.3">
      <c r="A15" s="13" t="s">
        <v>46</v>
      </c>
      <c r="B15" s="14" t="s">
        <v>13</v>
      </c>
      <c r="C15" s="15" t="s">
        <v>25</v>
      </c>
      <c r="D15" s="15" t="s">
        <v>47</v>
      </c>
      <c r="E15" s="99"/>
      <c r="F15" s="91">
        <f>+F16+F19</f>
        <v>5881</v>
      </c>
    </row>
    <row r="16" spans="1:6" s="12" customFormat="1" ht="20.25" x14ac:dyDescent="0.3">
      <c r="A16" s="38" t="s">
        <v>15</v>
      </c>
      <c r="B16" s="14" t="s">
        <v>13</v>
      </c>
      <c r="C16" s="15" t="s">
        <v>25</v>
      </c>
      <c r="D16" s="10" t="s">
        <v>48</v>
      </c>
      <c r="E16" s="99"/>
      <c r="F16" s="91">
        <f t="shared" ref="F16:F17" si="2">+F17</f>
        <v>120</v>
      </c>
    </row>
    <row r="17" spans="1:6" s="12" customFormat="1" ht="37.5" x14ac:dyDescent="0.3">
      <c r="A17" s="38" t="s">
        <v>49</v>
      </c>
      <c r="B17" s="14" t="s">
        <v>13</v>
      </c>
      <c r="C17" s="15" t="s">
        <v>25</v>
      </c>
      <c r="D17" s="10" t="s">
        <v>50</v>
      </c>
      <c r="E17" s="99"/>
      <c r="F17" s="91">
        <f t="shared" si="2"/>
        <v>120</v>
      </c>
    </row>
    <row r="18" spans="1:6" s="1" customFormat="1" ht="20.25" x14ac:dyDescent="0.3">
      <c r="A18" s="32" t="s">
        <v>28</v>
      </c>
      <c r="B18" s="14" t="s">
        <v>13</v>
      </c>
      <c r="C18" s="15" t="s">
        <v>25</v>
      </c>
      <c r="D18" s="15" t="s">
        <v>50</v>
      </c>
      <c r="E18" s="99" t="s">
        <v>29</v>
      </c>
      <c r="F18" s="90">
        <v>120</v>
      </c>
    </row>
    <row r="19" spans="1:6" s="12" customFormat="1" ht="20.25" x14ac:dyDescent="0.3">
      <c r="A19" s="13" t="s">
        <v>16</v>
      </c>
      <c r="B19" s="14" t="s">
        <v>13</v>
      </c>
      <c r="C19" s="15" t="s">
        <v>25</v>
      </c>
      <c r="D19" s="15" t="s">
        <v>51</v>
      </c>
      <c r="E19" s="99"/>
      <c r="F19" s="91">
        <f t="shared" ref="F19" si="3">+F24+F20</f>
        <v>5761</v>
      </c>
    </row>
    <row r="20" spans="1:6" s="12" customFormat="1" ht="20.25" x14ac:dyDescent="0.3">
      <c r="A20" s="67" t="s">
        <v>52</v>
      </c>
      <c r="B20" s="14" t="s">
        <v>13</v>
      </c>
      <c r="C20" s="15" t="s">
        <v>25</v>
      </c>
      <c r="D20" s="15" t="s">
        <v>53</v>
      </c>
      <c r="E20" s="99"/>
      <c r="F20" s="91">
        <f t="shared" ref="F20" si="4">+F21</f>
        <v>3792.8</v>
      </c>
    </row>
    <row r="21" spans="1:6" s="12" customFormat="1" ht="20.25" x14ac:dyDescent="0.3">
      <c r="A21" s="67" t="s">
        <v>54</v>
      </c>
      <c r="B21" s="14" t="s">
        <v>13</v>
      </c>
      <c r="C21" s="15" t="s">
        <v>25</v>
      </c>
      <c r="D21" s="15" t="s">
        <v>55</v>
      </c>
      <c r="E21" s="99"/>
      <c r="F21" s="91">
        <f t="shared" ref="F21" si="5">+F22+F23</f>
        <v>3792.8</v>
      </c>
    </row>
    <row r="22" spans="1:6" s="1" customFormat="1" ht="20.25" x14ac:dyDescent="0.3">
      <c r="A22" s="32" t="s">
        <v>43</v>
      </c>
      <c r="B22" s="14" t="s">
        <v>13</v>
      </c>
      <c r="C22" s="15" t="s">
        <v>25</v>
      </c>
      <c r="D22" s="15" t="s">
        <v>55</v>
      </c>
      <c r="E22" s="99" t="s">
        <v>44</v>
      </c>
      <c r="F22" s="90">
        <v>3039.2000000000003</v>
      </c>
    </row>
    <row r="23" spans="1:6" s="1" customFormat="1" ht="20.25" x14ac:dyDescent="0.3">
      <c r="A23" s="32" t="s">
        <v>28</v>
      </c>
      <c r="B23" s="14" t="s">
        <v>13</v>
      </c>
      <c r="C23" s="15" t="s">
        <v>25</v>
      </c>
      <c r="D23" s="15" t="s">
        <v>55</v>
      </c>
      <c r="E23" s="99" t="s">
        <v>29</v>
      </c>
      <c r="F23" s="90">
        <v>753.6</v>
      </c>
    </row>
    <row r="24" spans="1:6" s="12" customFormat="1" ht="20.25" x14ac:dyDescent="0.3">
      <c r="A24" s="38" t="s">
        <v>56</v>
      </c>
      <c r="B24" s="14" t="s">
        <v>13</v>
      </c>
      <c r="C24" s="15" t="s">
        <v>25</v>
      </c>
      <c r="D24" s="10" t="s">
        <v>57</v>
      </c>
      <c r="E24" s="99"/>
      <c r="F24" s="91">
        <f>+F25</f>
        <v>1968.1999999999998</v>
      </c>
    </row>
    <row r="25" spans="1:6" s="1" customFormat="1" ht="20.25" x14ac:dyDescent="0.3">
      <c r="A25" s="32" t="s">
        <v>43</v>
      </c>
      <c r="B25" s="14" t="s">
        <v>13</v>
      </c>
      <c r="C25" s="15" t="s">
        <v>25</v>
      </c>
      <c r="D25" s="15" t="s">
        <v>57</v>
      </c>
      <c r="E25" s="99" t="s">
        <v>44</v>
      </c>
      <c r="F25" s="90">
        <v>1968.1999999999998</v>
      </c>
    </row>
    <row r="26" spans="1:6" s="8" customFormat="1" ht="37.5" x14ac:dyDescent="0.3">
      <c r="A26" s="38" t="s">
        <v>58</v>
      </c>
      <c r="B26" s="9" t="s">
        <v>13</v>
      </c>
      <c r="C26" s="10" t="s">
        <v>59</v>
      </c>
      <c r="D26" s="10"/>
      <c r="E26" s="98"/>
      <c r="F26" s="90">
        <f t="shared" ref="F26:F27" si="6">+F27</f>
        <v>133611.19999999998</v>
      </c>
    </row>
    <row r="27" spans="1:6" s="11" customFormat="1" ht="37.5" x14ac:dyDescent="0.3">
      <c r="A27" s="13" t="s">
        <v>7</v>
      </c>
      <c r="B27" s="9" t="s">
        <v>13</v>
      </c>
      <c r="C27" s="10" t="s">
        <v>59</v>
      </c>
      <c r="D27" s="15" t="s">
        <v>6</v>
      </c>
      <c r="E27" s="98"/>
      <c r="F27" s="90">
        <f t="shared" si="6"/>
        <v>133611.19999999998</v>
      </c>
    </row>
    <row r="28" spans="1:6" s="16" customFormat="1" ht="37.5" x14ac:dyDescent="0.3">
      <c r="A28" s="67" t="s">
        <v>46</v>
      </c>
      <c r="B28" s="14" t="s">
        <v>13</v>
      </c>
      <c r="C28" s="15" t="s">
        <v>59</v>
      </c>
      <c r="D28" s="15" t="s">
        <v>47</v>
      </c>
      <c r="E28" s="99"/>
      <c r="F28" s="90">
        <f t="shared" ref="F28" si="7">+F29+F32</f>
        <v>133611.19999999998</v>
      </c>
    </row>
    <row r="29" spans="1:6" s="12" customFormat="1" ht="20.25" x14ac:dyDescent="0.3">
      <c r="A29" s="38" t="s">
        <v>15</v>
      </c>
      <c r="B29" s="9" t="s">
        <v>13</v>
      </c>
      <c r="C29" s="10" t="s">
        <v>59</v>
      </c>
      <c r="D29" s="10" t="s">
        <v>48</v>
      </c>
      <c r="E29" s="98" t="s">
        <v>27</v>
      </c>
      <c r="F29" s="90">
        <f t="shared" ref="F29:F30" si="8">+F30</f>
        <v>800</v>
      </c>
    </row>
    <row r="30" spans="1:6" s="12" customFormat="1" ht="37.5" x14ac:dyDescent="0.3">
      <c r="A30" s="38" t="s">
        <v>49</v>
      </c>
      <c r="B30" s="9" t="s">
        <v>13</v>
      </c>
      <c r="C30" s="10" t="s">
        <v>59</v>
      </c>
      <c r="D30" s="10" t="s">
        <v>50</v>
      </c>
      <c r="E30" s="98"/>
      <c r="F30" s="90">
        <f t="shared" si="8"/>
        <v>800</v>
      </c>
    </row>
    <row r="31" spans="1:6" s="1" customFormat="1" ht="20.25" x14ac:dyDescent="0.3">
      <c r="A31" s="32" t="s">
        <v>28</v>
      </c>
      <c r="B31" s="14" t="s">
        <v>13</v>
      </c>
      <c r="C31" s="15" t="s">
        <v>59</v>
      </c>
      <c r="D31" s="15" t="s">
        <v>50</v>
      </c>
      <c r="E31" s="99" t="s">
        <v>29</v>
      </c>
      <c r="F31" s="90">
        <v>800</v>
      </c>
    </row>
    <row r="32" spans="1:6" s="12" customFormat="1" ht="20.25" x14ac:dyDescent="0.3">
      <c r="A32" s="13" t="s">
        <v>16</v>
      </c>
      <c r="B32" s="9" t="s">
        <v>13</v>
      </c>
      <c r="C32" s="10" t="s">
        <v>59</v>
      </c>
      <c r="D32" s="15" t="s">
        <v>51</v>
      </c>
      <c r="E32" s="98" t="s">
        <v>27</v>
      </c>
      <c r="F32" s="90">
        <f>+F33+F41+F43+F46</f>
        <v>132811.19999999998</v>
      </c>
    </row>
    <row r="33" spans="1:6" s="12" customFormat="1" ht="20.25" x14ac:dyDescent="0.3">
      <c r="A33" s="38" t="s">
        <v>52</v>
      </c>
      <c r="B33" s="9" t="s">
        <v>13</v>
      </c>
      <c r="C33" s="10" t="s">
        <v>59</v>
      </c>
      <c r="D33" s="15" t="s">
        <v>53</v>
      </c>
      <c r="E33" s="98" t="s">
        <v>27</v>
      </c>
      <c r="F33" s="90">
        <f>+F34+F37</f>
        <v>103749.29999999999</v>
      </c>
    </row>
    <row r="34" spans="1:6" s="12" customFormat="1" ht="20.25" x14ac:dyDescent="0.3">
      <c r="A34" s="38" t="s">
        <v>60</v>
      </c>
      <c r="B34" s="9" t="s">
        <v>13</v>
      </c>
      <c r="C34" s="10" t="s">
        <v>59</v>
      </c>
      <c r="D34" s="15" t="s">
        <v>61</v>
      </c>
      <c r="E34" s="98"/>
      <c r="F34" s="90">
        <f>+F35+F36</f>
        <v>43854.499999999993</v>
      </c>
    </row>
    <row r="35" spans="1:6" s="1" customFormat="1" ht="20.25" x14ac:dyDescent="0.3">
      <c r="A35" s="32" t="s">
        <v>43</v>
      </c>
      <c r="B35" s="14" t="s">
        <v>13</v>
      </c>
      <c r="C35" s="15" t="s">
        <v>59</v>
      </c>
      <c r="D35" s="15" t="s">
        <v>61</v>
      </c>
      <c r="E35" s="99" t="s">
        <v>44</v>
      </c>
      <c r="F35" s="90">
        <v>36893.899999999994</v>
      </c>
    </row>
    <row r="36" spans="1:6" s="1" customFormat="1" ht="20.25" x14ac:dyDescent="0.3">
      <c r="A36" s="32" t="s">
        <v>28</v>
      </c>
      <c r="B36" s="14" t="s">
        <v>13</v>
      </c>
      <c r="C36" s="15" t="s">
        <v>59</v>
      </c>
      <c r="D36" s="15" t="s">
        <v>61</v>
      </c>
      <c r="E36" s="99" t="s">
        <v>29</v>
      </c>
      <c r="F36" s="90">
        <v>6960.6</v>
      </c>
    </row>
    <row r="37" spans="1:6" s="12" customFormat="1" ht="20.25" x14ac:dyDescent="0.3">
      <c r="A37" s="67" t="s">
        <v>186</v>
      </c>
      <c r="B37" s="9" t="s">
        <v>13</v>
      </c>
      <c r="C37" s="10" t="s">
        <v>59</v>
      </c>
      <c r="D37" s="15" t="s">
        <v>761</v>
      </c>
      <c r="E37" s="98" t="s">
        <v>27</v>
      </c>
      <c r="F37" s="90">
        <f t="shared" ref="F37" si="9">+F38+F39+F40</f>
        <v>59894.8</v>
      </c>
    </row>
    <row r="38" spans="1:6" s="1" customFormat="1" ht="20.25" x14ac:dyDescent="0.3">
      <c r="A38" s="32" t="s">
        <v>43</v>
      </c>
      <c r="B38" s="14" t="s">
        <v>13</v>
      </c>
      <c r="C38" s="15" t="s">
        <v>59</v>
      </c>
      <c r="D38" s="15" t="s">
        <v>761</v>
      </c>
      <c r="E38" s="99" t="s">
        <v>44</v>
      </c>
      <c r="F38" s="90">
        <v>48286.3</v>
      </c>
    </row>
    <row r="39" spans="1:6" s="1" customFormat="1" ht="20.25" x14ac:dyDescent="0.3">
      <c r="A39" s="32" t="s">
        <v>28</v>
      </c>
      <c r="B39" s="14" t="s">
        <v>13</v>
      </c>
      <c r="C39" s="15" t="s">
        <v>59</v>
      </c>
      <c r="D39" s="15" t="s">
        <v>761</v>
      </c>
      <c r="E39" s="99" t="s">
        <v>29</v>
      </c>
      <c r="F39" s="90">
        <v>11192.599999999999</v>
      </c>
    </row>
    <row r="40" spans="1:6" s="1" customFormat="1" ht="20.25" x14ac:dyDescent="0.3">
      <c r="A40" s="32" t="s">
        <v>30</v>
      </c>
      <c r="B40" s="14" t="s">
        <v>13</v>
      </c>
      <c r="C40" s="15" t="s">
        <v>59</v>
      </c>
      <c r="D40" s="15" t="s">
        <v>761</v>
      </c>
      <c r="E40" s="99" t="s">
        <v>31</v>
      </c>
      <c r="F40" s="90">
        <v>415.9</v>
      </c>
    </row>
    <row r="41" spans="1:6" s="12" customFormat="1" ht="20.25" x14ac:dyDescent="0.3">
      <c r="A41" s="38" t="s">
        <v>56</v>
      </c>
      <c r="B41" s="9" t="s">
        <v>13</v>
      </c>
      <c r="C41" s="10" t="s">
        <v>59</v>
      </c>
      <c r="D41" s="10" t="s">
        <v>57</v>
      </c>
      <c r="E41" s="98" t="s">
        <v>27</v>
      </c>
      <c r="F41" s="90">
        <f t="shared" ref="F41" si="10">+F42</f>
        <v>24572.300000000003</v>
      </c>
    </row>
    <row r="42" spans="1:6" s="1" customFormat="1" ht="20.25" x14ac:dyDescent="0.3">
      <c r="A42" s="32" t="s">
        <v>43</v>
      </c>
      <c r="B42" s="14" t="s">
        <v>13</v>
      </c>
      <c r="C42" s="15" t="s">
        <v>59</v>
      </c>
      <c r="D42" s="15" t="s">
        <v>57</v>
      </c>
      <c r="E42" s="99" t="s">
        <v>44</v>
      </c>
      <c r="F42" s="90">
        <v>24572.300000000003</v>
      </c>
    </row>
    <row r="43" spans="1:6" s="12" customFormat="1" ht="37.5" x14ac:dyDescent="0.3">
      <c r="A43" s="32" t="s">
        <v>62</v>
      </c>
      <c r="B43" s="14" t="s">
        <v>13</v>
      </c>
      <c r="C43" s="15" t="s">
        <v>59</v>
      </c>
      <c r="D43" s="15" t="s">
        <v>63</v>
      </c>
      <c r="E43" s="99"/>
      <c r="F43" s="91">
        <f>+F44+F45</f>
        <v>1574.8</v>
      </c>
    </row>
    <row r="44" spans="1:6" s="1" customFormat="1" ht="20.25" x14ac:dyDescent="0.3">
      <c r="A44" s="32" t="s">
        <v>43</v>
      </c>
      <c r="B44" s="14" t="s">
        <v>13</v>
      </c>
      <c r="C44" s="15" t="s">
        <v>59</v>
      </c>
      <c r="D44" s="15" t="s">
        <v>63</v>
      </c>
      <c r="E44" s="99" t="s">
        <v>44</v>
      </c>
      <c r="F44" s="90">
        <v>1448.5</v>
      </c>
    </row>
    <row r="45" spans="1:6" s="1" customFormat="1" ht="20.25" x14ac:dyDescent="0.3">
      <c r="A45" s="32" t="s">
        <v>28</v>
      </c>
      <c r="B45" s="14" t="s">
        <v>13</v>
      </c>
      <c r="C45" s="15" t="s">
        <v>59</v>
      </c>
      <c r="D45" s="15" t="s">
        <v>63</v>
      </c>
      <c r="E45" s="99" t="s">
        <v>29</v>
      </c>
      <c r="F45" s="90">
        <v>126.3</v>
      </c>
    </row>
    <row r="46" spans="1:6" s="12" customFormat="1" ht="56.25" x14ac:dyDescent="0.3">
      <c r="A46" s="32" t="s">
        <v>66</v>
      </c>
      <c r="B46" s="14" t="s">
        <v>13</v>
      </c>
      <c r="C46" s="15" t="s">
        <v>59</v>
      </c>
      <c r="D46" s="15" t="s">
        <v>67</v>
      </c>
      <c r="E46" s="99"/>
      <c r="F46" s="91">
        <f>+F47+F48</f>
        <v>2914.8</v>
      </c>
    </row>
    <row r="47" spans="1:6" s="1" customFormat="1" ht="20.25" x14ac:dyDescent="0.3">
      <c r="A47" s="32" t="s">
        <v>43</v>
      </c>
      <c r="B47" s="14" t="s">
        <v>13</v>
      </c>
      <c r="C47" s="15" t="s">
        <v>59</v>
      </c>
      <c r="D47" s="15" t="s">
        <v>67</v>
      </c>
      <c r="E47" s="99" t="s">
        <v>44</v>
      </c>
      <c r="F47" s="90">
        <v>2371</v>
      </c>
    </row>
    <row r="48" spans="1:6" s="1" customFormat="1" ht="20.25" x14ac:dyDescent="0.3">
      <c r="A48" s="32" t="s">
        <v>28</v>
      </c>
      <c r="B48" s="14" t="s">
        <v>13</v>
      </c>
      <c r="C48" s="15" t="s">
        <v>59</v>
      </c>
      <c r="D48" s="15" t="s">
        <v>67</v>
      </c>
      <c r="E48" s="99" t="s">
        <v>29</v>
      </c>
      <c r="F48" s="90">
        <v>543.79999999999995</v>
      </c>
    </row>
    <row r="49" spans="1:6" s="8" customFormat="1" ht="20.25" x14ac:dyDescent="0.3">
      <c r="A49" s="38" t="s">
        <v>68</v>
      </c>
      <c r="B49" s="9" t="s">
        <v>13</v>
      </c>
      <c r="C49" s="10" t="s">
        <v>69</v>
      </c>
      <c r="D49" s="10"/>
      <c r="E49" s="98"/>
      <c r="F49" s="90">
        <f t="shared" ref="F49:F53" si="11">+F50</f>
        <v>1.3</v>
      </c>
    </row>
    <row r="50" spans="1:6" s="11" customFormat="1" ht="37.5" x14ac:dyDescent="0.3">
      <c r="A50" s="13" t="s">
        <v>7</v>
      </c>
      <c r="B50" s="14" t="s">
        <v>13</v>
      </c>
      <c r="C50" s="15" t="s">
        <v>69</v>
      </c>
      <c r="D50" s="15" t="s">
        <v>6</v>
      </c>
      <c r="E50" s="99"/>
      <c r="F50" s="90">
        <f t="shared" si="11"/>
        <v>1.3</v>
      </c>
    </row>
    <row r="51" spans="1:6" s="12" customFormat="1" ht="37.5" x14ac:dyDescent="0.3">
      <c r="A51" s="67" t="s">
        <v>46</v>
      </c>
      <c r="B51" s="14" t="s">
        <v>13</v>
      </c>
      <c r="C51" s="15" t="s">
        <v>69</v>
      </c>
      <c r="D51" s="15" t="s">
        <v>47</v>
      </c>
      <c r="E51" s="99"/>
      <c r="F51" s="90">
        <f t="shared" si="11"/>
        <v>1.3</v>
      </c>
    </row>
    <row r="52" spans="1:6" s="12" customFormat="1" ht="20.25" x14ac:dyDescent="0.3">
      <c r="A52" s="13" t="s">
        <v>16</v>
      </c>
      <c r="B52" s="14" t="s">
        <v>13</v>
      </c>
      <c r="C52" s="15" t="s">
        <v>69</v>
      </c>
      <c r="D52" s="15" t="s">
        <v>51</v>
      </c>
      <c r="E52" s="99"/>
      <c r="F52" s="90">
        <f t="shared" si="11"/>
        <v>1.3</v>
      </c>
    </row>
    <row r="53" spans="1:6" s="12" customFormat="1" ht="37.5" x14ac:dyDescent="0.3">
      <c r="A53" s="67" t="s">
        <v>70</v>
      </c>
      <c r="B53" s="14" t="s">
        <v>13</v>
      </c>
      <c r="C53" s="15" t="s">
        <v>69</v>
      </c>
      <c r="D53" s="15" t="s">
        <v>71</v>
      </c>
      <c r="E53" s="99"/>
      <c r="F53" s="90">
        <f t="shared" si="11"/>
        <v>1.3</v>
      </c>
    </row>
    <row r="54" spans="1:6" s="1" customFormat="1" ht="20.25" x14ac:dyDescent="0.3">
      <c r="A54" s="32" t="s">
        <v>28</v>
      </c>
      <c r="B54" s="14" t="s">
        <v>13</v>
      </c>
      <c r="C54" s="15" t="s">
        <v>69</v>
      </c>
      <c r="D54" s="15" t="s">
        <v>71</v>
      </c>
      <c r="E54" s="99" t="s">
        <v>29</v>
      </c>
      <c r="F54" s="90">
        <v>1.3</v>
      </c>
    </row>
    <row r="55" spans="1:6" s="8" customFormat="1" ht="37.5" x14ac:dyDescent="0.3">
      <c r="A55" s="38" t="s">
        <v>72</v>
      </c>
      <c r="B55" s="9" t="s">
        <v>13</v>
      </c>
      <c r="C55" s="10" t="s">
        <v>73</v>
      </c>
      <c r="D55" s="10"/>
      <c r="E55" s="98"/>
      <c r="F55" s="90">
        <f t="shared" ref="F55" si="12">+F56+F64</f>
        <v>20091.900000000001</v>
      </c>
    </row>
    <row r="56" spans="1:6" s="11" customFormat="1" ht="37.5" x14ac:dyDescent="0.3">
      <c r="A56" s="67" t="s">
        <v>7</v>
      </c>
      <c r="B56" s="9" t="s">
        <v>13</v>
      </c>
      <c r="C56" s="10" t="s">
        <v>73</v>
      </c>
      <c r="D56" s="15" t="s">
        <v>6</v>
      </c>
      <c r="E56" s="98"/>
      <c r="F56" s="90">
        <f t="shared" ref="F56" si="13">+F57</f>
        <v>7539.6</v>
      </c>
    </row>
    <row r="57" spans="1:6" s="11" customFormat="1" ht="37.5" x14ac:dyDescent="0.3">
      <c r="A57" s="67" t="s">
        <v>46</v>
      </c>
      <c r="B57" s="9" t="s">
        <v>13</v>
      </c>
      <c r="C57" s="10" t="s">
        <v>73</v>
      </c>
      <c r="D57" s="15" t="s">
        <v>47</v>
      </c>
      <c r="E57" s="98"/>
      <c r="F57" s="90">
        <f t="shared" ref="F57" si="14">+F58+F61</f>
        <v>7539.6</v>
      </c>
    </row>
    <row r="58" spans="1:6" s="16" customFormat="1" ht="20.25" x14ac:dyDescent="0.3">
      <c r="A58" s="67" t="s">
        <v>15</v>
      </c>
      <c r="B58" s="14" t="s">
        <v>13</v>
      </c>
      <c r="C58" s="15" t="s">
        <v>73</v>
      </c>
      <c r="D58" s="15" t="s">
        <v>48</v>
      </c>
      <c r="E58" s="99"/>
      <c r="F58" s="90">
        <f t="shared" ref="F58:F59" si="15">+F59</f>
        <v>220</v>
      </c>
    </row>
    <row r="59" spans="1:6" s="12" customFormat="1" ht="37.5" x14ac:dyDescent="0.3">
      <c r="A59" s="67" t="s">
        <v>49</v>
      </c>
      <c r="B59" s="9" t="s">
        <v>13</v>
      </c>
      <c r="C59" s="10" t="s">
        <v>73</v>
      </c>
      <c r="D59" s="10" t="s">
        <v>50</v>
      </c>
      <c r="E59" s="98" t="s">
        <v>27</v>
      </c>
      <c r="F59" s="90">
        <f t="shared" si="15"/>
        <v>220</v>
      </c>
    </row>
    <row r="60" spans="1:6" s="1" customFormat="1" ht="20.25" x14ac:dyDescent="0.3">
      <c r="A60" s="32" t="s">
        <v>28</v>
      </c>
      <c r="B60" s="14" t="s">
        <v>13</v>
      </c>
      <c r="C60" s="15" t="s">
        <v>73</v>
      </c>
      <c r="D60" s="15" t="s">
        <v>50</v>
      </c>
      <c r="E60" s="99" t="s">
        <v>29</v>
      </c>
      <c r="F60" s="90">
        <v>220</v>
      </c>
    </row>
    <row r="61" spans="1:6" s="12" customFormat="1" ht="20.25" x14ac:dyDescent="0.3">
      <c r="A61" s="67" t="s">
        <v>16</v>
      </c>
      <c r="B61" s="9" t="s">
        <v>13</v>
      </c>
      <c r="C61" s="10" t="s">
        <v>73</v>
      </c>
      <c r="D61" s="15" t="s">
        <v>51</v>
      </c>
      <c r="E61" s="98" t="s">
        <v>27</v>
      </c>
      <c r="F61" s="90">
        <f t="shared" ref="F61:F62" si="16">+F62</f>
        <v>7319.6</v>
      </c>
    </row>
    <row r="62" spans="1:6" s="12" customFormat="1" ht="20.25" x14ac:dyDescent="0.3">
      <c r="A62" s="67" t="s">
        <v>56</v>
      </c>
      <c r="B62" s="9" t="s">
        <v>13</v>
      </c>
      <c r="C62" s="10" t="s">
        <v>73</v>
      </c>
      <c r="D62" s="10" t="s">
        <v>57</v>
      </c>
      <c r="E62" s="98" t="s">
        <v>27</v>
      </c>
      <c r="F62" s="90">
        <f t="shared" si="16"/>
        <v>7319.6</v>
      </c>
    </row>
    <row r="63" spans="1:6" s="1" customFormat="1" ht="20.25" x14ac:dyDescent="0.3">
      <c r="A63" s="32" t="s">
        <v>43</v>
      </c>
      <c r="B63" s="14" t="s">
        <v>13</v>
      </c>
      <c r="C63" s="15" t="s">
        <v>73</v>
      </c>
      <c r="D63" s="15" t="s">
        <v>57</v>
      </c>
      <c r="E63" s="99" t="s">
        <v>44</v>
      </c>
      <c r="F63" s="90">
        <v>7319.6</v>
      </c>
    </row>
    <row r="64" spans="1:6" s="11" customFormat="1" ht="37.5" x14ac:dyDescent="0.3">
      <c r="A64" s="68" t="s">
        <v>18</v>
      </c>
      <c r="B64" s="14" t="s">
        <v>13</v>
      </c>
      <c r="C64" s="15" t="s">
        <v>73</v>
      </c>
      <c r="D64" s="15" t="s">
        <v>19</v>
      </c>
      <c r="E64" s="99"/>
      <c r="F64" s="90">
        <f t="shared" ref="F64" si="17">+F65</f>
        <v>12552.3</v>
      </c>
    </row>
    <row r="65" spans="1:6" s="12" customFormat="1" ht="20.25" x14ac:dyDescent="0.3">
      <c r="A65" s="68" t="s">
        <v>20</v>
      </c>
      <c r="B65" s="14" t="s">
        <v>13</v>
      </c>
      <c r="C65" s="15" t="s">
        <v>73</v>
      </c>
      <c r="D65" s="15" t="s">
        <v>21</v>
      </c>
      <c r="E65" s="99"/>
      <c r="F65" s="90">
        <f t="shared" ref="F65" si="18">+F66+F73</f>
        <v>12552.3</v>
      </c>
    </row>
    <row r="66" spans="1:6" s="12" customFormat="1" ht="20.25" x14ac:dyDescent="0.3">
      <c r="A66" s="68" t="s">
        <v>52</v>
      </c>
      <c r="B66" s="14" t="s">
        <v>13</v>
      </c>
      <c r="C66" s="15" t="s">
        <v>73</v>
      </c>
      <c r="D66" s="15" t="s">
        <v>74</v>
      </c>
      <c r="E66" s="99"/>
      <c r="F66" s="90">
        <f t="shared" ref="F66" si="19">+F67+F70</f>
        <v>12473.9</v>
      </c>
    </row>
    <row r="67" spans="1:6" s="1" customFormat="1" ht="20.25" x14ac:dyDescent="0.3">
      <c r="A67" s="68" t="s">
        <v>75</v>
      </c>
      <c r="B67" s="14" t="s">
        <v>13</v>
      </c>
      <c r="C67" s="15" t="s">
        <v>73</v>
      </c>
      <c r="D67" s="15" t="s">
        <v>792</v>
      </c>
      <c r="E67" s="99"/>
      <c r="F67" s="90">
        <f>+F68+F69</f>
        <v>1510.6000000000001</v>
      </c>
    </row>
    <row r="68" spans="1:6" s="11" customFormat="1" ht="20.25" x14ac:dyDescent="0.3">
      <c r="A68" s="32" t="s">
        <v>43</v>
      </c>
      <c r="B68" s="14" t="s">
        <v>13</v>
      </c>
      <c r="C68" s="15" t="s">
        <v>73</v>
      </c>
      <c r="D68" s="15" t="s">
        <v>792</v>
      </c>
      <c r="E68" s="99" t="s">
        <v>44</v>
      </c>
      <c r="F68" s="90">
        <v>1264.6000000000001</v>
      </c>
    </row>
    <row r="69" spans="1:6" s="16" customFormat="1" ht="20.25" x14ac:dyDescent="0.3">
      <c r="A69" s="32" t="s">
        <v>28</v>
      </c>
      <c r="B69" s="14" t="s">
        <v>13</v>
      </c>
      <c r="C69" s="15" t="s">
        <v>73</v>
      </c>
      <c r="D69" s="15" t="s">
        <v>792</v>
      </c>
      <c r="E69" s="99" t="s">
        <v>29</v>
      </c>
      <c r="F69" s="90">
        <v>246</v>
      </c>
    </row>
    <row r="70" spans="1:6" s="1" customFormat="1" ht="37.5" x14ac:dyDescent="0.3">
      <c r="A70" s="68" t="s">
        <v>77</v>
      </c>
      <c r="B70" s="14" t="s">
        <v>13</v>
      </c>
      <c r="C70" s="15" t="s">
        <v>73</v>
      </c>
      <c r="D70" s="15" t="s">
        <v>76</v>
      </c>
      <c r="E70" s="99"/>
      <c r="F70" s="90">
        <f>+F71+F72</f>
        <v>10963.3</v>
      </c>
    </row>
    <row r="71" spans="1:6" s="11" customFormat="1" ht="20.25" x14ac:dyDescent="0.3">
      <c r="A71" s="32" t="s">
        <v>43</v>
      </c>
      <c r="B71" s="14" t="s">
        <v>13</v>
      </c>
      <c r="C71" s="15" t="s">
        <v>73</v>
      </c>
      <c r="D71" s="15" t="s">
        <v>76</v>
      </c>
      <c r="E71" s="99" t="s">
        <v>44</v>
      </c>
      <c r="F71" s="90">
        <v>9904</v>
      </c>
    </row>
    <row r="72" spans="1:6" s="16" customFormat="1" ht="20.25" x14ac:dyDescent="0.3">
      <c r="A72" s="32" t="s">
        <v>28</v>
      </c>
      <c r="B72" s="14" t="s">
        <v>13</v>
      </c>
      <c r="C72" s="15" t="s">
        <v>73</v>
      </c>
      <c r="D72" s="15" t="s">
        <v>76</v>
      </c>
      <c r="E72" s="99" t="s">
        <v>29</v>
      </c>
      <c r="F72" s="90">
        <v>1059.3</v>
      </c>
    </row>
    <row r="73" spans="1:6" s="12" customFormat="1" ht="37.5" x14ac:dyDescent="0.3">
      <c r="A73" s="32" t="s">
        <v>78</v>
      </c>
      <c r="B73" s="14" t="s">
        <v>13</v>
      </c>
      <c r="C73" s="15" t="s">
        <v>73</v>
      </c>
      <c r="D73" s="15" t="s">
        <v>79</v>
      </c>
      <c r="E73" s="99"/>
      <c r="F73" s="90">
        <f>+F74+F75</f>
        <v>78.400000000000006</v>
      </c>
    </row>
    <row r="74" spans="1:6" s="1" customFormat="1" ht="20.25" x14ac:dyDescent="0.3">
      <c r="A74" s="32" t="s">
        <v>43</v>
      </c>
      <c r="B74" s="14" t="s">
        <v>13</v>
      </c>
      <c r="C74" s="15" t="s">
        <v>73</v>
      </c>
      <c r="D74" s="15" t="s">
        <v>79</v>
      </c>
      <c r="E74" s="99" t="s">
        <v>44</v>
      </c>
      <c r="F74" s="90">
        <v>70</v>
      </c>
    </row>
    <row r="75" spans="1:6" s="1" customFormat="1" ht="20.25" x14ac:dyDescent="0.3">
      <c r="A75" s="32" t="s">
        <v>28</v>
      </c>
      <c r="B75" s="14" t="s">
        <v>13</v>
      </c>
      <c r="C75" s="15" t="s">
        <v>73</v>
      </c>
      <c r="D75" s="15" t="s">
        <v>79</v>
      </c>
      <c r="E75" s="99" t="s">
        <v>29</v>
      </c>
      <c r="F75" s="90">
        <v>8.4</v>
      </c>
    </row>
    <row r="76" spans="1:6" s="8" customFormat="1" ht="20.25" x14ac:dyDescent="0.3">
      <c r="A76" s="38" t="s">
        <v>80</v>
      </c>
      <c r="B76" s="9" t="s">
        <v>13</v>
      </c>
      <c r="C76" s="10" t="s">
        <v>12</v>
      </c>
      <c r="D76" s="10"/>
      <c r="E76" s="98"/>
      <c r="F76" s="90">
        <f t="shared" ref="F76:F78" si="20">SUM(F77)</f>
        <v>2000</v>
      </c>
    </row>
    <row r="77" spans="1:6" s="11" customFormat="1" ht="20.25" x14ac:dyDescent="0.3">
      <c r="A77" s="67" t="s">
        <v>80</v>
      </c>
      <c r="B77" s="9" t="s">
        <v>13</v>
      </c>
      <c r="C77" s="10" t="s">
        <v>12</v>
      </c>
      <c r="D77" s="17" t="s">
        <v>81</v>
      </c>
      <c r="E77" s="98"/>
      <c r="F77" s="90">
        <f t="shared" si="20"/>
        <v>2000</v>
      </c>
    </row>
    <row r="78" spans="1:6" s="12" customFormat="1" ht="20.25" x14ac:dyDescent="0.3">
      <c r="A78" s="67" t="s">
        <v>82</v>
      </c>
      <c r="B78" s="9" t="s">
        <v>13</v>
      </c>
      <c r="C78" s="10" t="s">
        <v>12</v>
      </c>
      <c r="D78" s="17" t="s">
        <v>83</v>
      </c>
      <c r="E78" s="98" t="s">
        <v>27</v>
      </c>
      <c r="F78" s="90">
        <f t="shared" si="20"/>
        <v>2000</v>
      </c>
    </row>
    <row r="79" spans="1:6" s="1" customFormat="1" ht="20.25" x14ac:dyDescent="0.3">
      <c r="A79" s="13" t="s">
        <v>84</v>
      </c>
      <c r="B79" s="9" t="s">
        <v>13</v>
      </c>
      <c r="C79" s="10" t="s">
        <v>12</v>
      </c>
      <c r="D79" s="10" t="s">
        <v>83</v>
      </c>
      <c r="E79" s="98" t="s">
        <v>85</v>
      </c>
      <c r="F79" s="90">
        <v>2000</v>
      </c>
    </row>
    <row r="80" spans="1:6" s="8" customFormat="1" ht="20.25" x14ac:dyDescent="0.3">
      <c r="A80" s="13" t="s">
        <v>86</v>
      </c>
      <c r="B80" s="14" t="s">
        <v>13</v>
      </c>
      <c r="C80" s="15" t="s">
        <v>87</v>
      </c>
      <c r="D80" s="15"/>
      <c r="E80" s="99"/>
      <c r="F80" s="91">
        <f>+F81+F95+F117+F175+F166</f>
        <v>229005.8</v>
      </c>
    </row>
    <row r="81" spans="1:6" s="11" customFormat="1" ht="37.9" customHeight="1" x14ac:dyDescent="0.3">
      <c r="A81" s="67" t="s">
        <v>88</v>
      </c>
      <c r="B81" s="14" t="s">
        <v>13</v>
      </c>
      <c r="C81" s="15" t="s">
        <v>87</v>
      </c>
      <c r="D81" s="10" t="s">
        <v>89</v>
      </c>
      <c r="E81" s="99"/>
      <c r="F81" s="91">
        <f t="shared" ref="F81" si="21">F82</f>
        <v>2750</v>
      </c>
    </row>
    <row r="82" spans="1:6" s="19" customFormat="1" ht="20.25" x14ac:dyDescent="0.3">
      <c r="A82" s="69" t="s">
        <v>90</v>
      </c>
      <c r="B82" s="14" t="s">
        <v>13</v>
      </c>
      <c r="C82" s="15" t="s">
        <v>87</v>
      </c>
      <c r="D82" s="24" t="s">
        <v>91</v>
      </c>
      <c r="E82" s="99"/>
      <c r="F82" s="91">
        <f t="shared" ref="F82" si="22">SUM(F83+F86)</f>
        <v>2750</v>
      </c>
    </row>
    <row r="83" spans="1:6" s="19" customFormat="1" ht="20.25" x14ac:dyDescent="0.3">
      <c r="A83" s="67" t="s">
        <v>92</v>
      </c>
      <c r="B83" s="14" t="s">
        <v>13</v>
      </c>
      <c r="C83" s="15" t="s">
        <v>87</v>
      </c>
      <c r="D83" s="24" t="s">
        <v>94</v>
      </c>
      <c r="E83" s="99"/>
      <c r="F83" s="91">
        <f t="shared" ref="F83" si="23">SUM(F84)</f>
        <v>100</v>
      </c>
    </row>
    <row r="84" spans="1:6" s="20" customFormat="1" ht="20.25" x14ac:dyDescent="0.3">
      <c r="A84" s="67" t="s">
        <v>93</v>
      </c>
      <c r="B84" s="14" t="s">
        <v>13</v>
      </c>
      <c r="C84" s="15" t="s">
        <v>87</v>
      </c>
      <c r="D84" s="24" t="s">
        <v>96</v>
      </c>
      <c r="E84" s="98" t="s">
        <v>27</v>
      </c>
      <c r="F84" s="90">
        <f t="shared" ref="F84" si="24">SUM(F85)</f>
        <v>100</v>
      </c>
    </row>
    <row r="85" spans="1:6" s="21" customFormat="1" ht="20.25" x14ac:dyDescent="0.3">
      <c r="A85" s="59" t="s">
        <v>28</v>
      </c>
      <c r="B85" s="14" t="s">
        <v>13</v>
      </c>
      <c r="C85" s="15" t="s">
        <v>87</v>
      </c>
      <c r="D85" s="24" t="s">
        <v>96</v>
      </c>
      <c r="E85" s="99" t="s">
        <v>29</v>
      </c>
      <c r="F85" s="90">
        <v>100</v>
      </c>
    </row>
    <row r="86" spans="1:6" s="19" customFormat="1" ht="37.5" x14ac:dyDescent="0.3">
      <c r="A86" s="70" t="s">
        <v>756</v>
      </c>
      <c r="B86" s="14" t="s">
        <v>13</v>
      </c>
      <c r="C86" s="15" t="s">
        <v>87</v>
      </c>
      <c r="D86" s="24" t="s">
        <v>775</v>
      </c>
      <c r="E86" s="99"/>
      <c r="F86" s="91">
        <f t="shared" ref="F86" si="25">SUM(F89+F87+F91+F93)</f>
        <v>2650</v>
      </c>
    </row>
    <row r="87" spans="1:6" s="12" customFormat="1" ht="20.25" x14ac:dyDescent="0.3">
      <c r="A87" s="67" t="s">
        <v>95</v>
      </c>
      <c r="B87" s="14" t="s">
        <v>13</v>
      </c>
      <c r="C87" s="15" t="s">
        <v>87</v>
      </c>
      <c r="D87" s="24" t="s">
        <v>776</v>
      </c>
      <c r="E87" s="98" t="s">
        <v>27</v>
      </c>
      <c r="F87" s="90">
        <f t="shared" ref="F87" si="26">SUM(F88)</f>
        <v>1000</v>
      </c>
    </row>
    <row r="88" spans="1:6" s="1" customFormat="1" ht="20.25" x14ac:dyDescent="0.3">
      <c r="A88" s="59" t="s">
        <v>28</v>
      </c>
      <c r="B88" s="14" t="s">
        <v>13</v>
      </c>
      <c r="C88" s="15" t="s">
        <v>87</v>
      </c>
      <c r="D88" s="24" t="s">
        <v>776</v>
      </c>
      <c r="E88" s="99" t="s">
        <v>29</v>
      </c>
      <c r="F88" s="90">
        <v>1000</v>
      </c>
    </row>
    <row r="89" spans="1:6" s="12" customFormat="1" ht="20.25" x14ac:dyDescent="0.3">
      <c r="A89" s="67" t="s">
        <v>97</v>
      </c>
      <c r="B89" s="14" t="s">
        <v>13</v>
      </c>
      <c r="C89" s="15" t="s">
        <v>87</v>
      </c>
      <c r="D89" s="24" t="s">
        <v>777</v>
      </c>
      <c r="E89" s="98" t="s">
        <v>27</v>
      </c>
      <c r="F89" s="90">
        <f t="shared" ref="F89" si="27">SUM(F90)</f>
        <v>400</v>
      </c>
    </row>
    <row r="90" spans="1:6" s="1" customFormat="1" ht="20.25" x14ac:dyDescent="0.3">
      <c r="A90" s="59" t="s">
        <v>28</v>
      </c>
      <c r="B90" s="14" t="s">
        <v>13</v>
      </c>
      <c r="C90" s="15" t="s">
        <v>87</v>
      </c>
      <c r="D90" s="24" t="s">
        <v>777</v>
      </c>
      <c r="E90" s="99" t="s">
        <v>29</v>
      </c>
      <c r="F90" s="90">
        <v>400</v>
      </c>
    </row>
    <row r="91" spans="1:6" s="12" customFormat="1" ht="20.25" x14ac:dyDescent="0.3">
      <c r="A91" s="67" t="s">
        <v>98</v>
      </c>
      <c r="B91" s="14" t="s">
        <v>13</v>
      </c>
      <c r="C91" s="15" t="s">
        <v>87</v>
      </c>
      <c r="D91" s="24" t="s">
        <v>778</v>
      </c>
      <c r="E91" s="98" t="s">
        <v>27</v>
      </c>
      <c r="F91" s="90">
        <f t="shared" ref="F91" si="28">SUM(F92)</f>
        <v>250</v>
      </c>
    </row>
    <row r="92" spans="1:6" s="1" customFormat="1" ht="20.25" x14ac:dyDescent="0.3">
      <c r="A92" s="59" t="s">
        <v>28</v>
      </c>
      <c r="B92" s="14" t="s">
        <v>13</v>
      </c>
      <c r="C92" s="15" t="s">
        <v>87</v>
      </c>
      <c r="D92" s="24" t="s">
        <v>778</v>
      </c>
      <c r="E92" s="99" t="s">
        <v>29</v>
      </c>
      <c r="F92" s="90">
        <v>250</v>
      </c>
    </row>
    <row r="93" spans="1:6" s="12" customFormat="1" ht="34.9" customHeight="1" x14ac:dyDescent="0.3">
      <c r="A93" s="67" t="s">
        <v>99</v>
      </c>
      <c r="B93" s="14" t="s">
        <v>13</v>
      </c>
      <c r="C93" s="15" t="s">
        <v>87</v>
      </c>
      <c r="D93" s="24" t="s">
        <v>779</v>
      </c>
      <c r="E93" s="98" t="s">
        <v>27</v>
      </c>
      <c r="F93" s="90">
        <f t="shared" ref="F93" si="29">SUM(F94)</f>
        <v>1000</v>
      </c>
    </row>
    <row r="94" spans="1:6" s="1" customFormat="1" ht="20.25" x14ac:dyDescent="0.3">
      <c r="A94" s="59" t="s">
        <v>28</v>
      </c>
      <c r="B94" s="14" t="s">
        <v>13</v>
      </c>
      <c r="C94" s="15" t="s">
        <v>87</v>
      </c>
      <c r="D94" s="24" t="s">
        <v>779</v>
      </c>
      <c r="E94" s="99" t="s">
        <v>29</v>
      </c>
      <c r="F94" s="90">
        <v>1000</v>
      </c>
    </row>
    <row r="95" spans="1:6" s="1" customFormat="1" ht="37.5" x14ac:dyDescent="0.3">
      <c r="A95" s="71" t="s">
        <v>100</v>
      </c>
      <c r="B95" s="14" t="s">
        <v>13</v>
      </c>
      <c r="C95" s="15" t="s">
        <v>87</v>
      </c>
      <c r="D95" s="10" t="s">
        <v>101</v>
      </c>
      <c r="E95" s="99"/>
      <c r="F95" s="91">
        <f t="shared" ref="F95" si="30">SUM(F96+F103+F108)</f>
        <v>11407.899999999998</v>
      </c>
    </row>
    <row r="96" spans="1:6" s="1" customFormat="1" ht="20.25" x14ac:dyDescent="0.3">
      <c r="A96" s="71" t="s">
        <v>102</v>
      </c>
      <c r="B96" s="14" t="s">
        <v>13</v>
      </c>
      <c r="C96" s="15" t="s">
        <v>87</v>
      </c>
      <c r="D96" s="10" t="s">
        <v>103</v>
      </c>
      <c r="E96" s="99"/>
      <c r="F96" s="91">
        <f t="shared" ref="F96" si="31">SUM(F97+F99+F101)</f>
        <v>286.3</v>
      </c>
    </row>
    <row r="97" spans="1:6" ht="37.5" x14ac:dyDescent="0.3">
      <c r="A97" s="59" t="s">
        <v>104</v>
      </c>
      <c r="B97" s="14" t="s">
        <v>13</v>
      </c>
      <c r="C97" s="15" t="s">
        <v>87</v>
      </c>
      <c r="D97" s="10" t="s">
        <v>105</v>
      </c>
      <c r="E97" s="99"/>
      <c r="F97" s="91">
        <f t="shared" ref="F97" si="32">SUM(F98)</f>
        <v>20</v>
      </c>
    </row>
    <row r="98" spans="1:6" s="1" customFormat="1" ht="20.25" x14ac:dyDescent="0.3">
      <c r="A98" s="59" t="s">
        <v>28</v>
      </c>
      <c r="B98" s="14" t="s">
        <v>13</v>
      </c>
      <c r="C98" s="15" t="s">
        <v>87</v>
      </c>
      <c r="D98" s="10" t="s">
        <v>105</v>
      </c>
      <c r="E98" s="99" t="s">
        <v>29</v>
      </c>
      <c r="F98" s="90">
        <v>20</v>
      </c>
    </row>
    <row r="99" spans="1:6" ht="20.25" x14ac:dyDescent="0.3">
      <c r="A99" s="71" t="s">
        <v>106</v>
      </c>
      <c r="B99" s="14" t="s">
        <v>13</v>
      </c>
      <c r="C99" s="15" t="s">
        <v>87</v>
      </c>
      <c r="D99" s="10" t="s">
        <v>107</v>
      </c>
      <c r="E99" s="99"/>
      <c r="F99" s="91">
        <f t="shared" ref="F99" si="33">SUM(F100)</f>
        <v>17.7</v>
      </c>
    </row>
    <row r="100" spans="1:6" ht="20.25" x14ac:dyDescent="0.3">
      <c r="A100" s="59" t="s">
        <v>28</v>
      </c>
      <c r="B100" s="14" t="s">
        <v>13</v>
      </c>
      <c r="C100" s="15" t="s">
        <v>87</v>
      </c>
      <c r="D100" s="10" t="s">
        <v>107</v>
      </c>
      <c r="E100" s="99" t="s">
        <v>29</v>
      </c>
      <c r="F100" s="90">
        <v>17.7</v>
      </c>
    </row>
    <row r="101" spans="1:6" s="1" customFormat="1" ht="20.25" x14ac:dyDescent="0.3">
      <c r="A101" s="59" t="s">
        <v>108</v>
      </c>
      <c r="B101" s="14" t="s">
        <v>13</v>
      </c>
      <c r="C101" s="15" t="s">
        <v>87</v>
      </c>
      <c r="D101" s="10" t="s">
        <v>109</v>
      </c>
      <c r="E101" s="99"/>
      <c r="F101" s="91">
        <f t="shared" ref="F101" si="34">SUM(F102)</f>
        <v>248.6</v>
      </c>
    </row>
    <row r="102" spans="1:6" ht="20.25" x14ac:dyDescent="0.3">
      <c r="A102" s="59" t="s">
        <v>28</v>
      </c>
      <c r="B102" s="14" t="s">
        <v>13</v>
      </c>
      <c r="C102" s="15" t="s">
        <v>87</v>
      </c>
      <c r="D102" s="10" t="s">
        <v>109</v>
      </c>
      <c r="E102" s="99" t="s">
        <v>29</v>
      </c>
      <c r="F102" s="90">
        <v>248.6</v>
      </c>
    </row>
    <row r="103" spans="1:6" ht="20.25" x14ac:dyDescent="0.3">
      <c r="A103" s="71" t="s">
        <v>26</v>
      </c>
      <c r="B103" s="14" t="s">
        <v>13</v>
      </c>
      <c r="C103" s="15" t="s">
        <v>87</v>
      </c>
      <c r="D103" s="10" t="s">
        <v>110</v>
      </c>
      <c r="E103" s="99"/>
      <c r="F103" s="91">
        <f t="shared" ref="F103" si="35">SUM(F104+F106)</f>
        <v>217.39999999999998</v>
      </c>
    </row>
    <row r="104" spans="1:6" s="1" customFormat="1" ht="20.25" x14ac:dyDescent="0.3">
      <c r="A104" s="71" t="s">
        <v>798</v>
      </c>
      <c r="B104" s="14" t="s">
        <v>13</v>
      </c>
      <c r="C104" s="15" t="s">
        <v>87</v>
      </c>
      <c r="D104" s="10" t="s">
        <v>111</v>
      </c>
      <c r="E104" s="99"/>
      <c r="F104" s="91">
        <f t="shared" ref="F104" si="36">SUM(F105)</f>
        <v>37.799999999999997</v>
      </c>
    </row>
    <row r="105" spans="1:6" s="1" customFormat="1" ht="20.25" x14ac:dyDescent="0.3">
      <c r="A105" s="59" t="s">
        <v>28</v>
      </c>
      <c r="B105" s="14" t="s">
        <v>13</v>
      </c>
      <c r="C105" s="15" t="s">
        <v>87</v>
      </c>
      <c r="D105" s="10" t="s">
        <v>111</v>
      </c>
      <c r="E105" s="99" t="s">
        <v>29</v>
      </c>
      <c r="F105" s="90">
        <v>37.799999999999997</v>
      </c>
    </row>
    <row r="106" spans="1:6" s="1" customFormat="1" ht="20.25" x14ac:dyDescent="0.3">
      <c r="A106" s="71" t="s">
        <v>108</v>
      </c>
      <c r="B106" s="14" t="s">
        <v>13</v>
      </c>
      <c r="C106" s="15" t="s">
        <v>87</v>
      </c>
      <c r="D106" s="10" t="s">
        <v>112</v>
      </c>
      <c r="E106" s="99"/>
      <c r="F106" s="91">
        <f t="shared" ref="F106" si="37">SUM(F107)</f>
        <v>179.6</v>
      </c>
    </row>
    <row r="107" spans="1:6" ht="20.25" x14ac:dyDescent="0.3">
      <c r="A107" s="59" t="s">
        <v>28</v>
      </c>
      <c r="B107" s="14" t="s">
        <v>13</v>
      </c>
      <c r="C107" s="15" t="s">
        <v>87</v>
      </c>
      <c r="D107" s="10" t="s">
        <v>112</v>
      </c>
      <c r="E107" s="99" t="s">
        <v>29</v>
      </c>
      <c r="F107" s="90">
        <v>179.6</v>
      </c>
    </row>
    <row r="108" spans="1:6" s="1" customFormat="1" ht="20.25" x14ac:dyDescent="0.3">
      <c r="A108" s="71" t="s">
        <v>16</v>
      </c>
      <c r="B108" s="14" t="s">
        <v>13</v>
      </c>
      <c r="C108" s="15" t="s">
        <v>87</v>
      </c>
      <c r="D108" s="10" t="s">
        <v>113</v>
      </c>
      <c r="E108" s="99"/>
      <c r="F108" s="91">
        <f t="shared" ref="F108" si="38">SUM(F109+F114)</f>
        <v>10904.199999999997</v>
      </c>
    </row>
    <row r="109" spans="1:6" s="1" customFormat="1" ht="20.25" x14ac:dyDescent="0.3">
      <c r="A109" s="71" t="s">
        <v>17</v>
      </c>
      <c r="B109" s="14" t="s">
        <v>13</v>
      </c>
      <c r="C109" s="15" t="s">
        <v>87</v>
      </c>
      <c r="D109" s="10" t="s">
        <v>114</v>
      </c>
      <c r="E109" s="99"/>
      <c r="F109" s="91">
        <f t="shared" ref="F109" si="39">SUM(F110)</f>
        <v>5814.2999999999984</v>
      </c>
    </row>
    <row r="110" spans="1:6" s="1" customFormat="1" ht="20.25" x14ac:dyDescent="0.3">
      <c r="A110" s="71" t="s">
        <v>115</v>
      </c>
      <c r="B110" s="14" t="s">
        <v>13</v>
      </c>
      <c r="C110" s="15" t="s">
        <v>87</v>
      </c>
      <c r="D110" s="10" t="s">
        <v>116</v>
      </c>
      <c r="E110" s="99"/>
      <c r="F110" s="91">
        <f t="shared" ref="F110" si="40">SUM(F111+F112+F113)</f>
        <v>5814.2999999999984</v>
      </c>
    </row>
    <row r="111" spans="1:6" s="1" customFormat="1" ht="20.25" x14ac:dyDescent="0.3">
      <c r="A111" s="71" t="s">
        <v>117</v>
      </c>
      <c r="B111" s="14" t="s">
        <v>13</v>
      </c>
      <c r="C111" s="15" t="s">
        <v>87</v>
      </c>
      <c r="D111" s="10" t="s">
        <v>116</v>
      </c>
      <c r="E111" s="99" t="s">
        <v>118</v>
      </c>
      <c r="F111" s="90">
        <v>5510.6999999999989</v>
      </c>
    </row>
    <row r="112" spans="1:6" s="1" customFormat="1" ht="20.25" x14ac:dyDescent="0.3">
      <c r="A112" s="59" t="s">
        <v>28</v>
      </c>
      <c r="B112" s="14" t="s">
        <v>13</v>
      </c>
      <c r="C112" s="15" t="s">
        <v>87</v>
      </c>
      <c r="D112" s="10" t="s">
        <v>116</v>
      </c>
      <c r="E112" s="99" t="s">
        <v>29</v>
      </c>
      <c r="F112" s="90">
        <v>292.39999999999998</v>
      </c>
    </row>
    <row r="113" spans="1:6" s="1" customFormat="1" ht="20.25" x14ac:dyDescent="0.3">
      <c r="A113" s="59" t="s">
        <v>30</v>
      </c>
      <c r="B113" s="14" t="s">
        <v>13</v>
      </c>
      <c r="C113" s="15" t="s">
        <v>87</v>
      </c>
      <c r="D113" s="10" t="s">
        <v>116</v>
      </c>
      <c r="E113" s="99" t="s">
        <v>31</v>
      </c>
      <c r="F113" s="90">
        <v>11.2</v>
      </c>
    </row>
    <row r="114" spans="1:6" s="1" customFormat="1" ht="20.25" x14ac:dyDescent="0.3">
      <c r="A114" s="71" t="s">
        <v>108</v>
      </c>
      <c r="B114" s="14" t="s">
        <v>13</v>
      </c>
      <c r="C114" s="15" t="s">
        <v>87</v>
      </c>
      <c r="D114" s="10" t="s">
        <v>119</v>
      </c>
      <c r="E114" s="99"/>
      <c r="F114" s="91">
        <f>SUM(F115+F116)</f>
        <v>5089.8999999999996</v>
      </c>
    </row>
    <row r="115" spans="1:6" s="1" customFormat="1" ht="20.25" x14ac:dyDescent="0.3">
      <c r="A115" s="71" t="s">
        <v>117</v>
      </c>
      <c r="B115" s="14" t="s">
        <v>13</v>
      </c>
      <c r="C115" s="15" t="s">
        <v>87</v>
      </c>
      <c r="D115" s="10" t="s">
        <v>119</v>
      </c>
      <c r="E115" s="99" t="s">
        <v>118</v>
      </c>
      <c r="F115" s="90">
        <v>4645.7</v>
      </c>
    </row>
    <row r="116" spans="1:6" s="1" customFormat="1" ht="20.25" x14ac:dyDescent="0.3">
      <c r="A116" s="59" t="s">
        <v>28</v>
      </c>
      <c r="B116" s="14" t="s">
        <v>13</v>
      </c>
      <c r="C116" s="15" t="s">
        <v>87</v>
      </c>
      <c r="D116" s="10" t="s">
        <v>119</v>
      </c>
      <c r="E116" s="99" t="s">
        <v>29</v>
      </c>
      <c r="F116" s="90">
        <v>444.2</v>
      </c>
    </row>
    <row r="117" spans="1:6" s="11" customFormat="1" ht="37.5" x14ac:dyDescent="0.3">
      <c r="A117" s="13" t="s">
        <v>7</v>
      </c>
      <c r="B117" s="14" t="s">
        <v>13</v>
      </c>
      <c r="C117" s="15" t="s">
        <v>87</v>
      </c>
      <c r="D117" s="15" t="s">
        <v>6</v>
      </c>
      <c r="E117" s="99"/>
      <c r="F117" s="91">
        <f>+F118+F161</f>
        <v>96292.5</v>
      </c>
    </row>
    <row r="118" spans="1:6" s="16" customFormat="1" ht="37.5" x14ac:dyDescent="0.3">
      <c r="A118" s="67" t="s">
        <v>46</v>
      </c>
      <c r="B118" s="14" t="s">
        <v>13</v>
      </c>
      <c r="C118" s="15" t="s">
        <v>87</v>
      </c>
      <c r="D118" s="15" t="s">
        <v>47</v>
      </c>
      <c r="E118" s="99"/>
      <c r="F118" s="90">
        <f>+F119+F122+F134+F154</f>
        <v>96062.5</v>
      </c>
    </row>
    <row r="119" spans="1:6" s="12" customFormat="1" ht="20.25" x14ac:dyDescent="0.3">
      <c r="A119" s="67" t="s">
        <v>15</v>
      </c>
      <c r="B119" s="9" t="s">
        <v>13</v>
      </c>
      <c r="C119" s="10" t="s">
        <v>87</v>
      </c>
      <c r="D119" s="10" t="s">
        <v>48</v>
      </c>
      <c r="E119" s="98" t="s">
        <v>27</v>
      </c>
      <c r="F119" s="90">
        <f t="shared" ref="F119:F120" si="41">+F120</f>
        <v>670</v>
      </c>
    </row>
    <row r="120" spans="1:6" s="12" customFormat="1" ht="37.5" x14ac:dyDescent="0.3">
      <c r="A120" s="67" t="s">
        <v>49</v>
      </c>
      <c r="B120" s="9" t="s">
        <v>13</v>
      </c>
      <c r="C120" s="10" t="s">
        <v>87</v>
      </c>
      <c r="D120" s="10" t="s">
        <v>50</v>
      </c>
      <c r="E120" s="98" t="s">
        <v>27</v>
      </c>
      <c r="F120" s="90">
        <f t="shared" si="41"/>
        <v>670</v>
      </c>
    </row>
    <row r="121" spans="1:6" s="1" customFormat="1" ht="20.25" x14ac:dyDescent="0.3">
      <c r="A121" s="32" t="s">
        <v>28</v>
      </c>
      <c r="B121" s="14" t="s">
        <v>13</v>
      </c>
      <c r="C121" s="15" t="s">
        <v>87</v>
      </c>
      <c r="D121" s="15" t="s">
        <v>50</v>
      </c>
      <c r="E121" s="99" t="s">
        <v>29</v>
      </c>
      <c r="F121" s="90">
        <v>670</v>
      </c>
    </row>
    <row r="122" spans="1:6" s="12" customFormat="1" ht="20.25" x14ac:dyDescent="0.3">
      <c r="A122" s="67" t="s">
        <v>120</v>
      </c>
      <c r="B122" s="9" t="s">
        <v>13</v>
      </c>
      <c r="C122" s="10" t="s">
        <v>87</v>
      </c>
      <c r="D122" s="10" t="s">
        <v>121</v>
      </c>
      <c r="E122" s="98" t="s">
        <v>27</v>
      </c>
      <c r="F122" s="90">
        <f>+F123+F128</f>
        <v>2047.9</v>
      </c>
    </row>
    <row r="123" spans="1:6" s="12" customFormat="1" ht="20.25" x14ac:dyDescent="0.3">
      <c r="A123" s="67" t="s">
        <v>122</v>
      </c>
      <c r="B123" s="9" t="s">
        <v>13</v>
      </c>
      <c r="C123" s="10" t="s">
        <v>87</v>
      </c>
      <c r="D123" s="10" t="s">
        <v>123</v>
      </c>
      <c r="E123" s="98" t="s">
        <v>27</v>
      </c>
      <c r="F123" s="90">
        <f>F124+F126</f>
        <v>1319</v>
      </c>
    </row>
    <row r="124" spans="1:6" s="12" customFormat="1" ht="37.5" x14ac:dyDescent="0.3">
      <c r="A124" s="67" t="s">
        <v>821</v>
      </c>
      <c r="B124" s="9" t="s">
        <v>13</v>
      </c>
      <c r="C124" s="10" t="s">
        <v>87</v>
      </c>
      <c r="D124" s="10" t="s">
        <v>124</v>
      </c>
      <c r="E124" s="98" t="s">
        <v>27</v>
      </c>
      <c r="F124" s="90">
        <f>+F125</f>
        <v>1250</v>
      </c>
    </row>
    <row r="125" spans="1:6" s="1" customFormat="1" ht="20.25" x14ac:dyDescent="0.3">
      <c r="A125" s="32" t="s">
        <v>28</v>
      </c>
      <c r="B125" s="14" t="s">
        <v>13</v>
      </c>
      <c r="C125" s="15" t="s">
        <v>87</v>
      </c>
      <c r="D125" s="15" t="s">
        <v>124</v>
      </c>
      <c r="E125" s="99" t="s">
        <v>29</v>
      </c>
      <c r="F125" s="90">
        <v>1250</v>
      </c>
    </row>
    <row r="126" spans="1:6" s="12" customFormat="1" ht="37.5" x14ac:dyDescent="0.3">
      <c r="A126" s="38" t="s">
        <v>125</v>
      </c>
      <c r="B126" s="9" t="s">
        <v>13</v>
      </c>
      <c r="C126" s="10" t="s">
        <v>87</v>
      </c>
      <c r="D126" s="10" t="s">
        <v>661</v>
      </c>
      <c r="E126" s="98" t="s">
        <v>27</v>
      </c>
      <c r="F126" s="90">
        <f t="shared" ref="F126" si="42">+F127</f>
        <v>69</v>
      </c>
    </row>
    <row r="127" spans="1:6" s="1" customFormat="1" ht="20.25" x14ac:dyDescent="0.3">
      <c r="A127" s="32" t="s">
        <v>43</v>
      </c>
      <c r="B127" s="14" t="s">
        <v>13</v>
      </c>
      <c r="C127" s="15" t="s">
        <v>87</v>
      </c>
      <c r="D127" s="15" t="s">
        <v>661</v>
      </c>
      <c r="E127" s="99" t="s">
        <v>44</v>
      </c>
      <c r="F127" s="90">
        <v>69</v>
      </c>
    </row>
    <row r="128" spans="1:6" s="16" customFormat="1" ht="37.5" x14ac:dyDescent="0.3">
      <c r="A128" s="13" t="s">
        <v>126</v>
      </c>
      <c r="B128" s="14" t="s">
        <v>13</v>
      </c>
      <c r="C128" s="15" t="s">
        <v>87</v>
      </c>
      <c r="D128" s="15" t="s">
        <v>127</v>
      </c>
      <c r="E128" s="99"/>
      <c r="F128" s="90">
        <f>+F129+F132</f>
        <v>728.9</v>
      </c>
    </row>
    <row r="129" spans="1:6" s="12" customFormat="1" ht="20.25" x14ac:dyDescent="0.3">
      <c r="A129" s="38" t="s">
        <v>128</v>
      </c>
      <c r="B129" s="9" t="s">
        <v>13</v>
      </c>
      <c r="C129" s="10" t="s">
        <v>87</v>
      </c>
      <c r="D129" s="10" t="s">
        <v>129</v>
      </c>
      <c r="E129" s="98" t="s">
        <v>27</v>
      </c>
      <c r="F129" s="90">
        <f t="shared" ref="F129" si="43">+F131+F130</f>
        <v>384</v>
      </c>
    </row>
    <row r="130" spans="1:6" s="1" customFormat="1" ht="20.25" x14ac:dyDescent="0.3">
      <c r="A130" s="38" t="s">
        <v>130</v>
      </c>
      <c r="B130" s="14" t="s">
        <v>13</v>
      </c>
      <c r="C130" s="15" t="s">
        <v>87</v>
      </c>
      <c r="D130" s="15" t="s">
        <v>129</v>
      </c>
      <c r="E130" s="99" t="s">
        <v>131</v>
      </c>
      <c r="F130" s="90">
        <v>60</v>
      </c>
    </row>
    <row r="131" spans="1:6" s="1" customFormat="1" ht="20.25" x14ac:dyDescent="0.3">
      <c r="A131" s="32" t="s">
        <v>32</v>
      </c>
      <c r="B131" s="14" t="s">
        <v>13</v>
      </c>
      <c r="C131" s="15" t="s">
        <v>87</v>
      </c>
      <c r="D131" s="15" t="s">
        <v>129</v>
      </c>
      <c r="E131" s="99" t="s">
        <v>33</v>
      </c>
      <c r="F131" s="90">
        <v>324</v>
      </c>
    </row>
    <row r="132" spans="1:6" s="12" customFormat="1" ht="41.45" customHeight="1" x14ac:dyDescent="0.3">
      <c r="A132" s="67" t="s">
        <v>793</v>
      </c>
      <c r="B132" s="9" t="s">
        <v>13</v>
      </c>
      <c r="C132" s="10" t="s">
        <v>87</v>
      </c>
      <c r="D132" s="10" t="s">
        <v>132</v>
      </c>
      <c r="E132" s="98" t="s">
        <v>27</v>
      </c>
      <c r="F132" s="90">
        <f t="shared" ref="F132" si="44">+F133</f>
        <v>344.9</v>
      </c>
    </row>
    <row r="133" spans="1:6" s="1" customFormat="1" ht="20.25" x14ac:dyDescent="0.3">
      <c r="A133" s="38" t="s">
        <v>130</v>
      </c>
      <c r="B133" s="14" t="s">
        <v>13</v>
      </c>
      <c r="C133" s="15" t="s">
        <v>87</v>
      </c>
      <c r="D133" s="15" t="s">
        <v>132</v>
      </c>
      <c r="E133" s="99" t="s">
        <v>131</v>
      </c>
      <c r="F133" s="90">
        <v>344.9</v>
      </c>
    </row>
    <row r="134" spans="1:6" s="16" customFormat="1" ht="20.25" x14ac:dyDescent="0.3">
      <c r="A134" s="67" t="s">
        <v>16</v>
      </c>
      <c r="B134" s="14" t="s">
        <v>13</v>
      </c>
      <c r="C134" s="15" t="s">
        <v>87</v>
      </c>
      <c r="D134" s="15" t="s">
        <v>51</v>
      </c>
      <c r="E134" s="99"/>
      <c r="F134" s="90">
        <f t="shared" ref="F134" si="45">+F135+F146+F148+F150+F152</f>
        <v>91955.5</v>
      </c>
    </row>
    <row r="135" spans="1:6" s="12" customFormat="1" ht="20.25" x14ac:dyDescent="0.3">
      <c r="A135" s="67" t="s">
        <v>17</v>
      </c>
      <c r="B135" s="9" t="s">
        <v>13</v>
      </c>
      <c r="C135" s="10" t="s">
        <v>87</v>
      </c>
      <c r="D135" s="10" t="s">
        <v>133</v>
      </c>
      <c r="E135" s="98" t="s">
        <v>27</v>
      </c>
      <c r="F135" s="90">
        <f t="shared" ref="F135" si="46">+F136+F138+F142</f>
        <v>71394.599999999991</v>
      </c>
    </row>
    <row r="136" spans="1:6" s="12" customFormat="1" ht="56.25" x14ac:dyDescent="0.3">
      <c r="A136" s="67" t="s">
        <v>134</v>
      </c>
      <c r="B136" s="9" t="s">
        <v>13</v>
      </c>
      <c r="C136" s="10" t="s">
        <v>87</v>
      </c>
      <c r="D136" s="10" t="s">
        <v>135</v>
      </c>
      <c r="E136" s="98" t="s">
        <v>27</v>
      </c>
      <c r="F136" s="90">
        <f t="shared" ref="F136" si="47">+F137</f>
        <v>2173.5</v>
      </c>
    </row>
    <row r="137" spans="1:6" s="1" customFormat="1" ht="20.25" x14ac:dyDescent="0.3">
      <c r="A137" s="72" t="s">
        <v>452</v>
      </c>
      <c r="B137" s="14" t="s">
        <v>13</v>
      </c>
      <c r="C137" s="15" t="s">
        <v>87</v>
      </c>
      <c r="D137" s="15" t="s">
        <v>135</v>
      </c>
      <c r="E137" s="99" t="s">
        <v>14</v>
      </c>
      <c r="F137" s="90">
        <v>2173.5</v>
      </c>
    </row>
    <row r="138" spans="1:6" s="22" customFormat="1" ht="20.25" x14ac:dyDescent="0.3">
      <c r="A138" s="72" t="s">
        <v>136</v>
      </c>
      <c r="B138" s="9" t="s">
        <v>13</v>
      </c>
      <c r="C138" s="10" t="s">
        <v>87</v>
      </c>
      <c r="D138" s="10" t="s">
        <v>137</v>
      </c>
      <c r="E138" s="99"/>
      <c r="F138" s="91">
        <f t="shared" ref="F138" si="48">+F139+F140+F141</f>
        <v>5686.2</v>
      </c>
    </row>
    <row r="139" spans="1:6" s="22" customFormat="1" ht="20.25" x14ac:dyDescent="0.3">
      <c r="A139" s="71" t="s">
        <v>117</v>
      </c>
      <c r="B139" s="14" t="s">
        <v>13</v>
      </c>
      <c r="C139" s="15" t="s">
        <v>87</v>
      </c>
      <c r="D139" s="57" t="s">
        <v>137</v>
      </c>
      <c r="E139" s="100">
        <v>110</v>
      </c>
      <c r="F139" s="90">
        <v>4204.8999999999996</v>
      </c>
    </row>
    <row r="140" spans="1:6" s="22" customFormat="1" ht="20.25" x14ac:dyDescent="0.3">
      <c r="A140" s="59" t="s">
        <v>28</v>
      </c>
      <c r="B140" s="14" t="s">
        <v>13</v>
      </c>
      <c r="C140" s="15" t="s">
        <v>87</v>
      </c>
      <c r="D140" s="57" t="s">
        <v>137</v>
      </c>
      <c r="E140" s="101">
        <v>240</v>
      </c>
      <c r="F140" s="90">
        <v>1474.3</v>
      </c>
    </row>
    <row r="141" spans="1:6" s="22" customFormat="1" ht="20.25" x14ac:dyDescent="0.3">
      <c r="A141" s="59" t="s">
        <v>30</v>
      </c>
      <c r="B141" s="14" t="s">
        <v>13</v>
      </c>
      <c r="C141" s="15" t="s">
        <v>87</v>
      </c>
      <c r="D141" s="57" t="s">
        <v>137</v>
      </c>
      <c r="E141" s="101">
        <v>850</v>
      </c>
      <c r="F141" s="90">
        <v>7</v>
      </c>
    </row>
    <row r="142" spans="1:6" s="12" customFormat="1" ht="20.25" x14ac:dyDescent="0.3">
      <c r="A142" s="67" t="s">
        <v>138</v>
      </c>
      <c r="B142" s="9" t="s">
        <v>13</v>
      </c>
      <c r="C142" s="10" t="s">
        <v>87</v>
      </c>
      <c r="D142" s="10" t="s">
        <v>139</v>
      </c>
      <c r="E142" s="98" t="s">
        <v>27</v>
      </c>
      <c r="F142" s="90">
        <f t="shared" ref="F142" si="49">+F144+F143+F145</f>
        <v>63534.899999999987</v>
      </c>
    </row>
    <row r="143" spans="1:6" s="1" customFormat="1" ht="20.25" x14ac:dyDescent="0.3">
      <c r="A143" s="32" t="s">
        <v>117</v>
      </c>
      <c r="B143" s="14" t="s">
        <v>13</v>
      </c>
      <c r="C143" s="15" t="s">
        <v>87</v>
      </c>
      <c r="D143" s="15" t="s">
        <v>139</v>
      </c>
      <c r="E143" s="99" t="s">
        <v>118</v>
      </c>
      <c r="F143" s="90">
        <v>42211.599999999991</v>
      </c>
    </row>
    <row r="144" spans="1:6" s="1" customFormat="1" ht="20.25" x14ac:dyDescent="0.3">
      <c r="A144" s="32" t="s">
        <v>28</v>
      </c>
      <c r="B144" s="14" t="s">
        <v>13</v>
      </c>
      <c r="C144" s="15" t="s">
        <v>87</v>
      </c>
      <c r="D144" s="15" t="s">
        <v>139</v>
      </c>
      <c r="E144" s="99" t="s">
        <v>29</v>
      </c>
      <c r="F144" s="90">
        <v>21123.1</v>
      </c>
    </row>
    <row r="145" spans="1:6" s="1" customFormat="1" ht="20.25" x14ac:dyDescent="0.3">
      <c r="A145" s="32" t="s">
        <v>30</v>
      </c>
      <c r="B145" s="14" t="s">
        <v>13</v>
      </c>
      <c r="C145" s="15" t="s">
        <v>87</v>
      </c>
      <c r="D145" s="15" t="s">
        <v>139</v>
      </c>
      <c r="E145" s="99" t="s">
        <v>31</v>
      </c>
      <c r="F145" s="90">
        <v>200.2</v>
      </c>
    </row>
    <row r="146" spans="1:6" s="12" customFormat="1" ht="20.25" x14ac:dyDescent="0.3">
      <c r="A146" s="38" t="s">
        <v>56</v>
      </c>
      <c r="B146" s="9" t="s">
        <v>13</v>
      </c>
      <c r="C146" s="10" t="s">
        <v>87</v>
      </c>
      <c r="D146" s="10" t="s">
        <v>57</v>
      </c>
      <c r="E146" s="98" t="s">
        <v>27</v>
      </c>
      <c r="F146" s="90">
        <f t="shared" ref="F146" si="50">+F147</f>
        <v>5682.1</v>
      </c>
    </row>
    <row r="147" spans="1:6" s="1" customFormat="1" ht="20.25" x14ac:dyDescent="0.3">
      <c r="A147" s="32" t="s">
        <v>43</v>
      </c>
      <c r="B147" s="14" t="s">
        <v>13</v>
      </c>
      <c r="C147" s="15" t="s">
        <v>87</v>
      </c>
      <c r="D147" s="15" t="s">
        <v>57</v>
      </c>
      <c r="E147" s="99" t="s">
        <v>44</v>
      </c>
      <c r="F147" s="90">
        <v>5682.1</v>
      </c>
    </row>
    <row r="148" spans="1:6" ht="37.5" x14ac:dyDescent="0.3">
      <c r="A148" s="32" t="s">
        <v>140</v>
      </c>
      <c r="B148" s="14" t="s">
        <v>13</v>
      </c>
      <c r="C148" s="15" t="s">
        <v>87</v>
      </c>
      <c r="D148" s="15" t="s">
        <v>141</v>
      </c>
      <c r="E148" s="99"/>
      <c r="F148" s="90">
        <f t="shared" ref="F148" si="51">SUM(F149)</f>
        <v>14778.8</v>
      </c>
    </row>
    <row r="149" spans="1:6" s="1" customFormat="1" ht="20.25" x14ac:dyDescent="0.3">
      <c r="A149" s="72" t="s">
        <v>452</v>
      </c>
      <c r="B149" s="14" t="s">
        <v>13</v>
      </c>
      <c r="C149" s="15" t="s">
        <v>87</v>
      </c>
      <c r="D149" s="15" t="s">
        <v>141</v>
      </c>
      <c r="E149" s="99" t="s">
        <v>14</v>
      </c>
      <c r="F149" s="90">
        <v>14778.8</v>
      </c>
    </row>
    <row r="150" spans="1:6" s="12" customFormat="1" ht="37.5" x14ac:dyDescent="0.3">
      <c r="A150" s="32" t="s">
        <v>62</v>
      </c>
      <c r="B150" s="14" t="s">
        <v>13</v>
      </c>
      <c r="C150" s="15" t="s">
        <v>87</v>
      </c>
      <c r="D150" s="15" t="s">
        <v>63</v>
      </c>
      <c r="E150" s="99"/>
      <c r="F150" s="91">
        <f t="shared" ref="F150" si="52">+F151</f>
        <v>30</v>
      </c>
    </row>
    <row r="151" spans="1:6" s="1" customFormat="1" ht="20.25" x14ac:dyDescent="0.3">
      <c r="A151" s="32" t="s">
        <v>28</v>
      </c>
      <c r="B151" s="14" t="s">
        <v>13</v>
      </c>
      <c r="C151" s="15" t="s">
        <v>87</v>
      </c>
      <c r="D151" s="15" t="s">
        <v>63</v>
      </c>
      <c r="E151" s="99" t="s">
        <v>29</v>
      </c>
      <c r="F151" s="90">
        <v>30</v>
      </c>
    </row>
    <row r="152" spans="1:6" s="12" customFormat="1" ht="56.25" x14ac:dyDescent="0.3">
      <c r="A152" s="32" t="s">
        <v>142</v>
      </c>
      <c r="B152" s="14" t="s">
        <v>13</v>
      </c>
      <c r="C152" s="15" t="s">
        <v>87</v>
      </c>
      <c r="D152" s="15" t="s">
        <v>67</v>
      </c>
      <c r="E152" s="99"/>
      <c r="F152" s="91">
        <f t="shared" ref="F152" si="53">+F153</f>
        <v>70</v>
      </c>
    </row>
    <row r="153" spans="1:6" s="1" customFormat="1" ht="20.25" x14ac:dyDescent="0.3">
      <c r="A153" s="32" t="s">
        <v>28</v>
      </c>
      <c r="B153" s="14" t="s">
        <v>13</v>
      </c>
      <c r="C153" s="15" t="s">
        <v>87</v>
      </c>
      <c r="D153" s="15" t="s">
        <v>67</v>
      </c>
      <c r="E153" s="99" t="s">
        <v>29</v>
      </c>
      <c r="F153" s="90">
        <v>70</v>
      </c>
    </row>
    <row r="154" spans="1:6" s="16" customFormat="1" ht="20.25" x14ac:dyDescent="0.3">
      <c r="A154" s="13" t="s">
        <v>24</v>
      </c>
      <c r="B154" s="14" t="s">
        <v>13</v>
      </c>
      <c r="C154" s="15" t="s">
        <v>87</v>
      </c>
      <c r="D154" s="15" t="s">
        <v>143</v>
      </c>
      <c r="E154" s="99"/>
      <c r="F154" s="90">
        <f t="shared" ref="F154" si="54">+F155+F157+F159</f>
        <v>1389.1</v>
      </c>
    </row>
    <row r="155" spans="1:6" s="12" customFormat="1" ht="37.5" x14ac:dyDescent="0.3">
      <c r="A155" s="38" t="s">
        <v>794</v>
      </c>
      <c r="B155" s="9" t="s">
        <v>13</v>
      </c>
      <c r="C155" s="10" t="s">
        <v>87</v>
      </c>
      <c r="D155" s="10" t="s">
        <v>144</v>
      </c>
      <c r="E155" s="98" t="s">
        <v>27</v>
      </c>
      <c r="F155" s="90">
        <f t="shared" ref="F155:F157" si="55">+F156</f>
        <v>1000</v>
      </c>
    </row>
    <row r="156" spans="1:6" s="1" customFormat="1" ht="20.25" x14ac:dyDescent="0.3">
      <c r="A156" s="32" t="s">
        <v>43</v>
      </c>
      <c r="B156" s="14" t="s">
        <v>13</v>
      </c>
      <c r="C156" s="15" t="s">
        <v>87</v>
      </c>
      <c r="D156" s="15" t="s">
        <v>144</v>
      </c>
      <c r="E156" s="99" t="s">
        <v>44</v>
      </c>
      <c r="F156" s="90">
        <v>1000</v>
      </c>
    </row>
    <row r="157" spans="1:6" s="12" customFormat="1" ht="37.9" customHeight="1" x14ac:dyDescent="0.3">
      <c r="A157" s="38" t="s">
        <v>145</v>
      </c>
      <c r="B157" s="9" t="s">
        <v>13</v>
      </c>
      <c r="C157" s="10" t="s">
        <v>87</v>
      </c>
      <c r="D157" s="10" t="s">
        <v>146</v>
      </c>
      <c r="E157" s="98" t="s">
        <v>27</v>
      </c>
      <c r="F157" s="90">
        <f t="shared" si="55"/>
        <v>230</v>
      </c>
    </row>
    <row r="158" spans="1:6" s="1" customFormat="1" ht="20.25" x14ac:dyDescent="0.3">
      <c r="A158" s="32" t="s">
        <v>32</v>
      </c>
      <c r="B158" s="14" t="s">
        <v>13</v>
      </c>
      <c r="C158" s="15" t="s">
        <v>87</v>
      </c>
      <c r="D158" s="15" t="s">
        <v>146</v>
      </c>
      <c r="E158" s="99" t="s">
        <v>33</v>
      </c>
      <c r="F158" s="90">
        <v>230</v>
      </c>
    </row>
    <row r="159" spans="1:6" s="12" customFormat="1" ht="20.25" x14ac:dyDescent="0.3">
      <c r="A159" s="67" t="s">
        <v>147</v>
      </c>
      <c r="B159" s="9" t="s">
        <v>13</v>
      </c>
      <c r="C159" s="10" t="s">
        <v>87</v>
      </c>
      <c r="D159" s="10" t="s">
        <v>148</v>
      </c>
      <c r="E159" s="98" t="s">
        <v>27</v>
      </c>
      <c r="F159" s="90">
        <f>F160</f>
        <v>159.1</v>
      </c>
    </row>
    <row r="160" spans="1:6" s="1" customFormat="1" ht="20.25" x14ac:dyDescent="0.3">
      <c r="A160" s="32" t="s">
        <v>32</v>
      </c>
      <c r="B160" s="14" t="s">
        <v>13</v>
      </c>
      <c r="C160" s="15" t="s">
        <v>87</v>
      </c>
      <c r="D160" s="15" t="s">
        <v>148</v>
      </c>
      <c r="E160" s="99" t="s">
        <v>33</v>
      </c>
      <c r="F160" s="90">
        <v>159.1</v>
      </c>
    </row>
    <row r="161" spans="1:6" s="11" customFormat="1" ht="37.5" x14ac:dyDescent="0.3">
      <c r="A161" s="13" t="s">
        <v>8</v>
      </c>
      <c r="B161" s="14" t="s">
        <v>13</v>
      </c>
      <c r="C161" s="15" t="s">
        <v>87</v>
      </c>
      <c r="D161" s="15" t="s">
        <v>9</v>
      </c>
      <c r="E161" s="99"/>
      <c r="F161" s="91">
        <f t="shared" ref="F161:F164" si="56">+F162</f>
        <v>230</v>
      </c>
    </row>
    <row r="162" spans="1:6" s="11" customFormat="1" ht="20.25" x14ac:dyDescent="0.3">
      <c r="A162" s="13" t="s">
        <v>10</v>
      </c>
      <c r="B162" s="14" t="s">
        <v>13</v>
      </c>
      <c r="C162" s="15" t="s">
        <v>87</v>
      </c>
      <c r="D162" s="15" t="s">
        <v>11</v>
      </c>
      <c r="E162" s="99"/>
      <c r="F162" s="91">
        <f t="shared" si="56"/>
        <v>230</v>
      </c>
    </row>
    <row r="163" spans="1:6" s="11" customFormat="1" ht="20.25" x14ac:dyDescent="0.3">
      <c r="A163" s="13" t="s">
        <v>149</v>
      </c>
      <c r="B163" s="14" t="s">
        <v>13</v>
      </c>
      <c r="C163" s="15" t="s">
        <v>87</v>
      </c>
      <c r="D163" s="15" t="s">
        <v>150</v>
      </c>
      <c r="E163" s="99"/>
      <c r="F163" s="91">
        <f t="shared" si="56"/>
        <v>230</v>
      </c>
    </row>
    <row r="164" spans="1:6" s="12" customFormat="1" ht="20.25" x14ac:dyDescent="0.3">
      <c r="A164" s="32" t="s">
        <v>151</v>
      </c>
      <c r="B164" s="14" t="s">
        <v>13</v>
      </c>
      <c r="C164" s="15" t="s">
        <v>87</v>
      </c>
      <c r="D164" s="15" t="s">
        <v>152</v>
      </c>
      <c r="E164" s="99"/>
      <c r="F164" s="91">
        <f t="shared" si="56"/>
        <v>230</v>
      </c>
    </row>
    <row r="165" spans="1:6" s="1" customFormat="1" ht="20.25" x14ac:dyDescent="0.3">
      <c r="A165" s="32" t="s">
        <v>30</v>
      </c>
      <c r="B165" s="14" t="s">
        <v>13</v>
      </c>
      <c r="C165" s="15" t="s">
        <v>87</v>
      </c>
      <c r="D165" s="15" t="s">
        <v>152</v>
      </c>
      <c r="E165" s="99" t="s">
        <v>31</v>
      </c>
      <c r="F165" s="90">
        <v>230</v>
      </c>
    </row>
    <row r="166" spans="1:6" s="11" customFormat="1" ht="37.5" x14ac:dyDescent="0.3">
      <c r="A166" s="68" t="s">
        <v>153</v>
      </c>
      <c r="B166" s="14" t="s">
        <v>13</v>
      </c>
      <c r="C166" s="15" t="s">
        <v>87</v>
      </c>
      <c r="D166" s="15" t="s">
        <v>19</v>
      </c>
      <c r="E166" s="99"/>
      <c r="F166" s="90">
        <f t="shared" ref="F166:F167" si="57">F167</f>
        <v>92628</v>
      </c>
    </row>
    <row r="167" spans="1:6" s="23" customFormat="1" ht="20.25" x14ac:dyDescent="0.3">
      <c r="A167" s="32" t="s">
        <v>20</v>
      </c>
      <c r="B167" s="9" t="s">
        <v>13</v>
      </c>
      <c r="C167" s="10" t="s">
        <v>87</v>
      </c>
      <c r="D167" s="15" t="s">
        <v>21</v>
      </c>
      <c r="E167" s="102"/>
      <c r="F167" s="91">
        <f t="shared" si="57"/>
        <v>92628</v>
      </c>
    </row>
    <row r="168" spans="1:6" s="23" customFormat="1" ht="20.25" x14ac:dyDescent="0.3">
      <c r="A168" s="67" t="s">
        <v>17</v>
      </c>
      <c r="B168" s="14" t="s">
        <v>13</v>
      </c>
      <c r="C168" s="15" t="s">
        <v>87</v>
      </c>
      <c r="D168" s="17" t="s">
        <v>154</v>
      </c>
      <c r="E168" s="99"/>
      <c r="F168" s="90">
        <f t="shared" ref="F168" si="58">F169+F172</f>
        <v>92628</v>
      </c>
    </row>
    <row r="169" spans="1:6" s="23" customFormat="1" ht="20.25" x14ac:dyDescent="0.3">
      <c r="A169" s="67" t="s">
        <v>155</v>
      </c>
      <c r="B169" s="14" t="s">
        <v>13</v>
      </c>
      <c r="C169" s="15" t="s">
        <v>87</v>
      </c>
      <c r="D169" s="24" t="s">
        <v>156</v>
      </c>
      <c r="E169" s="99"/>
      <c r="F169" s="90">
        <f t="shared" ref="F169" si="59">+F170+F171</f>
        <v>36094.299999999996</v>
      </c>
    </row>
    <row r="170" spans="1:6" s="23" customFormat="1" ht="20.25" x14ac:dyDescent="0.3">
      <c r="A170" s="32" t="s">
        <v>157</v>
      </c>
      <c r="B170" s="14" t="s">
        <v>13</v>
      </c>
      <c r="C170" s="15" t="s">
        <v>87</v>
      </c>
      <c r="D170" s="24" t="s">
        <v>156</v>
      </c>
      <c r="E170" s="99" t="s">
        <v>118</v>
      </c>
      <c r="F170" s="90">
        <v>33101.199999999997</v>
      </c>
    </row>
    <row r="171" spans="1:6" s="23" customFormat="1" ht="20.25" x14ac:dyDescent="0.3">
      <c r="A171" s="32" t="s">
        <v>28</v>
      </c>
      <c r="B171" s="14" t="s">
        <v>13</v>
      </c>
      <c r="C171" s="15" t="s">
        <v>87</v>
      </c>
      <c r="D171" s="24" t="s">
        <v>156</v>
      </c>
      <c r="E171" s="99" t="s">
        <v>29</v>
      </c>
      <c r="F171" s="90">
        <v>2993.1</v>
      </c>
    </row>
    <row r="172" spans="1:6" s="23" customFormat="1" ht="20.25" x14ac:dyDescent="0.3">
      <c r="A172" s="73" t="s">
        <v>22</v>
      </c>
      <c r="B172" s="9" t="s">
        <v>13</v>
      </c>
      <c r="C172" s="10" t="s">
        <v>87</v>
      </c>
      <c r="D172" s="15" t="s">
        <v>23</v>
      </c>
      <c r="E172" s="102"/>
      <c r="F172" s="90">
        <f>+F173+F174</f>
        <v>56533.7</v>
      </c>
    </row>
    <row r="173" spans="1:6" s="23" customFormat="1" ht="20.25" x14ac:dyDescent="0.3">
      <c r="A173" s="32" t="s">
        <v>117</v>
      </c>
      <c r="B173" s="9" t="s">
        <v>13</v>
      </c>
      <c r="C173" s="10" t="s">
        <v>87</v>
      </c>
      <c r="D173" s="15" t="s">
        <v>23</v>
      </c>
      <c r="E173" s="99" t="s">
        <v>118</v>
      </c>
      <c r="F173" s="90">
        <v>55102.7</v>
      </c>
    </row>
    <row r="174" spans="1:6" s="23" customFormat="1" ht="20.25" x14ac:dyDescent="0.3">
      <c r="A174" s="72" t="s">
        <v>452</v>
      </c>
      <c r="B174" s="9" t="s">
        <v>13</v>
      </c>
      <c r="C174" s="10" t="s">
        <v>87</v>
      </c>
      <c r="D174" s="15" t="s">
        <v>23</v>
      </c>
      <c r="E174" s="99" t="s">
        <v>14</v>
      </c>
      <c r="F174" s="90">
        <v>1431</v>
      </c>
    </row>
    <row r="175" spans="1:6" s="11" customFormat="1" ht="37.5" x14ac:dyDescent="0.3">
      <c r="A175" s="32" t="s">
        <v>158</v>
      </c>
      <c r="B175" s="9" t="s">
        <v>13</v>
      </c>
      <c r="C175" s="10" t="s">
        <v>87</v>
      </c>
      <c r="D175" s="10" t="s">
        <v>159</v>
      </c>
      <c r="E175" s="98"/>
      <c r="F175" s="90">
        <f>F176+F181+F196</f>
        <v>25927.399999999998</v>
      </c>
    </row>
    <row r="176" spans="1:6" s="16" customFormat="1" ht="20.25" x14ac:dyDescent="0.3">
      <c r="A176" s="32" t="s">
        <v>16</v>
      </c>
      <c r="B176" s="9" t="s">
        <v>13</v>
      </c>
      <c r="C176" s="10" t="s">
        <v>87</v>
      </c>
      <c r="D176" s="10" t="s">
        <v>160</v>
      </c>
      <c r="E176" s="98" t="s">
        <v>27</v>
      </c>
      <c r="F176" s="90">
        <f t="shared" ref="F176:F177" si="60">+F177</f>
        <v>9475.1999999999989</v>
      </c>
    </row>
    <row r="177" spans="1:6" s="16" customFormat="1" ht="20.25" x14ac:dyDescent="0.3">
      <c r="A177" s="32" t="s">
        <v>52</v>
      </c>
      <c r="B177" s="9" t="s">
        <v>13</v>
      </c>
      <c r="C177" s="10" t="s">
        <v>87</v>
      </c>
      <c r="D177" s="10" t="s">
        <v>161</v>
      </c>
      <c r="E177" s="98" t="s">
        <v>27</v>
      </c>
      <c r="F177" s="90">
        <f t="shared" si="60"/>
        <v>9475.1999999999989</v>
      </c>
    </row>
    <row r="178" spans="1:6" s="16" customFormat="1" ht="20.25" x14ac:dyDescent="0.3">
      <c r="A178" s="73" t="s">
        <v>162</v>
      </c>
      <c r="B178" s="9" t="s">
        <v>13</v>
      </c>
      <c r="C178" s="10" t="s">
        <v>87</v>
      </c>
      <c r="D178" s="10" t="s">
        <v>163</v>
      </c>
      <c r="E178" s="98" t="s">
        <v>27</v>
      </c>
      <c r="F178" s="90">
        <f>+F179+F180</f>
        <v>9475.1999999999989</v>
      </c>
    </row>
    <row r="179" spans="1:6" s="1" customFormat="1" ht="20.25" x14ac:dyDescent="0.3">
      <c r="A179" s="32" t="s">
        <v>43</v>
      </c>
      <c r="B179" s="14" t="s">
        <v>13</v>
      </c>
      <c r="C179" s="15" t="s">
        <v>87</v>
      </c>
      <c r="D179" s="15" t="s">
        <v>163</v>
      </c>
      <c r="E179" s="99" t="s">
        <v>44</v>
      </c>
      <c r="F179" s="90">
        <v>8736.6999999999989</v>
      </c>
    </row>
    <row r="180" spans="1:6" s="1" customFormat="1" ht="20.25" x14ac:dyDescent="0.3">
      <c r="A180" s="32" t="s">
        <v>28</v>
      </c>
      <c r="B180" s="14" t="s">
        <v>13</v>
      </c>
      <c r="C180" s="15" t="s">
        <v>87</v>
      </c>
      <c r="D180" s="15" t="s">
        <v>163</v>
      </c>
      <c r="E180" s="99" t="s">
        <v>29</v>
      </c>
      <c r="F180" s="90">
        <v>738.5</v>
      </c>
    </row>
    <row r="181" spans="1:6" s="16" customFormat="1" ht="20.25" x14ac:dyDescent="0.3">
      <c r="A181" s="73" t="s">
        <v>164</v>
      </c>
      <c r="B181" s="9" t="s">
        <v>13</v>
      </c>
      <c r="C181" s="10" t="s">
        <v>87</v>
      </c>
      <c r="D181" s="10" t="s">
        <v>165</v>
      </c>
      <c r="E181" s="98" t="s">
        <v>27</v>
      </c>
      <c r="F181" s="90">
        <f t="shared" ref="F181" si="61">F182+F188</f>
        <v>16308.6</v>
      </c>
    </row>
    <row r="182" spans="1:6" s="16" customFormat="1" ht="20.25" x14ac:dyDescent="0.3">
      <c r="A182" s="32" t="s">
        <v>166</v>
      </c>
      <c r="B182" s="9" t="s">
        <v>13</v>
      </c>
      <c r="C182" s="10" t="s">
        <v>87</v>
      </c>
      <c r="D182" s="10" t="s">
        <v>167</v>
      </c>
      <c r="E182" s="98" t="s">
        <v>27</v>
      </c>
      <c r="F182" s="90">
        <f t="shared" ref="F182" si="62">F183+F185</f>
        <v>13700</v>
      </c>
    </row>
    <row r="183" spans="1:6" s="16" customFormat="1" ht="37.5" x14ac:dyDescent="0.3">
      <c r="A183" s="32" t="s">
        <v>168</v>
      </c>
      <c r="B183" s="9" t="s">
        <v>13</v>
      </c>
      <c r="C183" s="10" t="s">
        <v>87</v>
      </c>
      <c r="D183" s="10" t="s">
        <v>169</v>
      </c>
      <c r="E183" s="98" t="s">
        <v>27</v>
      </c>
      <c r="F183" s="90">
        <f t="shared" ref="F183" si="63">SUM(F184)</f>
        <v>3500</v>
      </c>
    </row>
    <row r="184" spans="1:6" s="1" customFormat="1" ht="20.25" x14ac:dyDescent="0.3">
      <c r="A184" s="32" t="s">
        <v>28</v>
      </c>
      <c r="B184" s="14" t="s">
        <v>13</v>
      </c>
      <c r="C184" s="15" t="s">
        <v>87</v>
      </c>
      <c r="D184" s="15" t="s">
        <v>169</v>
      </c>
      <c r="E184" s="99" t="s">
        <v>29</v>
      </c>
      <c r="F184" s="90">
        <v>3500</v>
      </c>
    </row>
    <row r="185" spans="1:6" s="16" customFormat="1" ht="20.25" x14ac:dyDescent="0.3">
      <c r="A185" s="32" t="s">
        <v>170</v>
      </c>
      <c r="B185" s="9" t="s">
        <v>13</v>
      </c>
      <c r="C185" s="10" t="s">
        <v>87</v>
      </c>
      <c r="D185" s="10" t="s">
        <v>171</v>
      </c>
      <c r="E185" s="98" t="s">
        <v>27</v>
      </c>
      <c r="F185" s="90">
        <f t="shared" ref="F185" si="64">SUM(F186:F187)</f>
        <v>10200</v>
      </c>
    </row>
    <row r="186" spans="1:6" s="1" customFormat="1" ht="20.25" x14ac:dyDescent="0.3">
      <c r="A186" s="32" t="s">
        <v>28</v>
      </c>
      <c r="B186" s="14" t="s">
        <v>13</v>
      </c>
      <c r="C186" s="15" t="s">
        <v>87</v>
      </c>
      <c r="D186" s="15" t="s">
        <v>171</v>
      </c>
      <c r="E186" s="99" t="s">
        <v>29</v>
      </c>
      <c r="F186" s="90">
        <v>9950</v>
      </c>
    </row>
    <row r="187" spans="1:6" s="1" customFormat="1" ht="20.25" x14ac:dyDescent="0.3">
      <c r="A187" s="32" t="s">
        <v>30</v>
      </c>
      <c r="B187" s="14" t="s">
        <v>13</v>
      </c>
      <c r="C187" s="15" t="s">
        <v>87</v>
      </c>
      <c r="D187" s="15" t="s">
        <v>171</v>
      </c>
      <c r="E187" s="99" t="s">
        <v>31</v>
      </c>
      <c r="F187" s="90">
        <v>250</v>
      </c>
    </row>
    <row r="188" spans="1:6" s="16" customFormat="1" ht="20.25" x14ac:dyDescent="0.3">
      <c r="A188" s="32" t="s">
        <v>172</v>
      </c>
      <c r="B188" s="9" t="s">
        <v>13</v>
      </c>
      <c r="C188" s="10" t="s">
        <v>87</v>
      </c>
      <c r="D188" s="10" t="s">
        <v>173</v>
      </c>
      <c r="E188" s="98" t="s">
        <v>27</v>
      </c>
      <c r="F188" s="90">
        <f>F189+F192+F194</f>
        <v>2608.6</v>
      </c>
    </row>
    <row r="189" spans="1:6" s="16" customFormat="1" ht="37.5" x14ac:dyDescent="0.3">
      <c r="A189" s="32" t="s">
        <v>174</v>
      </c>
      <c r="B189" s="9" t="s">
        <v>13</v>
      </c>
      <c r="C189" s="10" t="s">
        <v>87</v>
      </c>
      <c r="D189" s="10" t="s">
        <v>175</v>
      </c>
      <c r="E189" s="98" t="s">
        <v>27</v>
      </c>
      <c r="F189" s="90">
        <f t="shared" ref="F189" si="65">F190+F191</f>
        <v>1858.6</v>
      </c>
    </row>
    <row r="190" spans="1:6" s="1" customFormat="1" ht="20.25" x14ac:dyDescent="0.3">
      <c r="A190" s="32" t="s">
        <v>28</v>
      </c>
      <c r="B190" s="14" t="s">
        <v>13</v>
      </c>
      <c r="C190" s="15" t="s">
        <v>87</v>
      </c>
      <c r="D190" s="15" t="s">
        <v>175</v>
      </c>
      <c r="E190" s="99" t="s">
        <v>29</v>
      </c>
      <c r="F190" s="90">
        <v>1850</v>
      </c>
    </row>
    <row r="191" spans="1:6" s="1" customFormat="1" ht="20.25" x14ac:dyDescent="0.3">
      <c r="A191" s="32" t="s">
        <v>30</v>
      </c>
      <c r="B191" s="14" t="s">
        <v>13</v>
      </c>
      <c r="C191" s="15" t="s">
        <v>87</v>
      </c>
      <c r="D191" s="15" t="s">
        <v>175</v>
      </c>
      <c r="E191" s="99" t="s">
        <v>31</v>
      </c>
      <c r="F191" s="90">
        <v>8.6</v>
      </c>
    </row>
    <row r="192" spans="1:6" s="16" customFormat="1" ht="20.25" x14ac:dyDescent="0.3">
      <c r="A192" s="32" t="s">
        <v>176</v>
      </c>
      <c r="B192" s="9" t="s">
        <v>13</v>
      </c>
      <c r="C192" s="10" t="s">
        <v>87</v>
      </c>
      <c r="D192" s="10" t="s">
        <v>177</v>
      </c>
      <c r="E192" s="98" t="s">
        <v>27</v>
      </c>
      <c r="F192" s="90">
        <f t="shared" ref="F192" si="66">F193</f>
        <v>600</v>
      </c>
    </row>
    <row r="193" spans="1:6" s="1" customFormat="1" ht="20.25" x14ac:dyDescent="0.3">
      <c r="A193" s="32" t="s">
        <v>28</v>
      </c>
      <c r="B193" s="14" t="s">
        <v>13</v>
      </c>
      <c r="C193" s="15" t="s">
        <v>87</v>
      </c>
      <c r="D193" s="15" t="s">
        <v>177</v>
      </c>
      <c r="E193" s="99" t="s">
        <v>29</v>
      </c>
      <c r="F193" s="90">
        <v>600</v>
      </c>
    </row>
    <row r="194" spans="1:6" s="16" customFormat="1" ht="20.25" x14ac:dyDescent="0.3">
      <c r="A194" s="32" t="s">
        <v>178</v>
      </c>
      <c r="B194" s="9" t="s">
        <v>13</v>
      </c>
      <c r="C194" s="10" t="s">
        <v>87</v>
      </c>
      <c r="D194" s="10" t="s">
        <v>179</v>
      </c>
      <c r="E194" s="98" t="s">
        <v>27</v>
      </c>
      <c r="F194" s="90">
        <f>F195</f>
        <v>150</v>
      </c>
    </row>
    <row r="195" spans="1:6" s="1" customFormat="1" ht="20.25" x14ac:dyDescent="0.3">
      <c r="A195" s="32" t="s">
        <v>28</v>
      </c>
      <c r="B195" s="14" t="s">
        <v>13</v>
      </c>
      <c r="C195" s="15" t="s">
        <v>87</v>
      </c>
      <c r="D195" s="15" t="s">
        <v>179</v>
      </c>
      <c r="E195" s="99" t="s">
        <v>29</v>
      </c>
      <c r="F195" s="90">
        <v>150</v>
      </c>
    </row>
    <row r="196" spans="1:6" s="11" customFormat="1" ht="57" customHeight="1" x14ac:dyDescent="0.3">
      <c r="A196" s="32" t="s">
        <v>180</v>
      </c>
      <c r="B196" s="9" t="s">
        <v>13</v>
      </c>
      <c r="C196" s="10" t="s">
        <v>87</v>
      </c>
      <c r="D196" s="15" t="s">
        <v>181</v>
      </c>
      <c r="E196" s="98" t="s">
        <v>27</v>
      </c>
      <c r="F196" s="90">
        <f t="shared" ref="F196:F197" si="67">+F197</f>
        <v>143.6</v>
      </c>
    </row>
    <row r="197" spans="1:6" s="16" customFormat="1" ht="56.25" x14ac:dyDescent="0.3">
      <c r="A197" s="32" t="s">
        <v>182</v>
      </c>
      <c r="B197" s="9" t="s">
        <v>13</v>
      </c>
      <c r="C197" s="10" t="s">
        <v>87</v>
      </c>
      <c r="D197" s="15" t="s">
        <v>183</v>
      </c>
      <c r="E197" s="98" t="s">
        <v>27</v>
      </c>
      <c r="F197" s="90">
        <f t="shared" si="67"/>
        <v>143.6</v>
      </c>
    </row>
    <row r="198" spans="1:6" s="12" customFormat="1" ht="20.25" x14ac:dyDescent="0.3">
      <c r="A198" s="32" t="s">
        <v>28</v>
      </c>
      <c r="B198" s="14" t="s">
        <v>13</v>
      </c>
      <c r="C198" s="15" t="s">
        <v>87</v>
      </c>
      <c r="D198" s="30" t="s">
        <v>183</v>
      </c>
      <c r="E198" s="99" t="s">
        <v>29</v>
      </c>
      <c r="F198" s="90">
        <v>143.6</v>
      </c>
    </row>
    <row r="199" spans="1:6" s="7" customFormat="1" ht="25.9" customHeight="1" x14ac:dyDescent="0.3">
      <c r="A199" s="62" t="s">
        <v>184</v>
      </c>
      <c r="B199" s="54" t="s">
        <v>1</v>
      </c>
      <c r="C199" s="31" t="s">
        <v>0</v>
      </c>
      <c r="D199" s="31"/>
      <c r="E199" s="103"/>
      <c r="F199" s="92">
        <f t="shared" ref="F199:F202" si="68">+F200</f>
        <v>1330</v>
      </c>
    </row>
    <row r="200" spans="1:6" s="8" customFormat="1" ht="20.25" x14ac:dyDescent="0.3">
      <c r="A200" s="38" t="s">
        <v>185</v>
      </c>
      <c r="B200" s="9" t="s">
        <v>1</v>
      </c>
      <c r="C200" s="10" t="s">
        <v>25</v>
      </c>
      <c r="D200" s="10"/>
      <c r="E200" s="98"/>
      <c r="F200" s="90">
        <f t="shared" si="68"/>
        <v>1330</v>
      </c>
    </row>
    <row r="201" spans="1:6" s="8" customFormat="1" ht="37.5" x14ac:dyDescent="0.3">
      <c r="A201" s="38" t="s">
        <v>7</v>
      </c>
      <c r="B201" s="9" t="s">
        <v>1</v>
      </c>
      <c r="C201" s="10" t="s">
        <v>25</v>
      </c>
      <c r="D201" s="10" t="s">
        <v>6</v>
      </c>
      <c r="E201" s="98"/>
      <c r="F201" s="90">
        <f t="shared" si="68"/>
        <v>1330</v>
      </c>
    </row>
    <row r="202" spans="1:6" s="8" customFormat="1" ht="37.5" x14ac:dyDescent="0.3">
      <c r="A202" s="38" t="s">
        <v>46</v>
      </c>
      <c r="B202" s="9" t="s">
        <v>1</v>
      </c>
      <c r="C202" s="10" t="s">
        <v>25</v>
      </c>
      <c r="D202" s="10" t="s">
        <v>47</v>
      </c>
      <c r="E202" s="98"/>
      <c r="F202" s="90">
        <f t="shared" si="68"/>
        <v>1330</v>
      </c>
    </row>
    <row r="203" spans="1:6" s="11" customFormat="1" ht="20.25" x14ac:dyDescent="0.3">
      <c r="A203" s="67" t="s">
        <v>16</v>
      </c>
      <c r="B203" s="9" t="s">
        <v>1</v>
      </c>
      <c r="C203" s="10" t="s">
        <v>25</v>
      </c>
      <c r="D203" s="24" t="s">
        <v>187</v>
      </c>
      <c r="E203" s="98"/>
      <c r="F203" s="90">
        <f t="shared" ref="F203" si="69">F204</f>
        <v>1330</v>
      </c>
    </row>
    <row r="204" spans="1:6" s="12" customFormat="1" ht="37.5" x14ac:dyDescent="0.3">
      <c r="A204" s="67" t="s">
        <v>188</v>
      </c>
      <c r="B204" s="9" t="s">
        <v>1</v>
      </c>
      <c r="C204" s="10" t="s">
        <v>25</v>
      </c>
      <c r="D204" s="24" t="s">
        <v>189</v>
      </c>
      <c r="E204" s="98"/>
      <c r="F204" s="90">
        <f>+F205</f>
        <v>1330</v>
      </c>
    </row>
    <row r="205" spans="1:6" s="1" customFormat="1" ht="20.25" x14ac:dyDescent="0.3">
      <c r="A205" s="32" t="s">
        <v>43</v>
      </c>
      <c r="B205" s="9" t="s">
        <v>1</v>
      </c>
      <c r="C205" s="10" t="s">
        <v>25</v>
      </c>
      <c r="D205" s="24" t="s">
        <v>189</v>
      </c>
      <c r="E205" s="98" t="s">
        <v>44</v>
      </c>
      <c r="F205" s="90">
        <v>1330</v>
      </c>
    </row>
    <row r="206" spans="1:6" s="7" customFormat="1" ht="23.25" customHeight="1" x14ac:dyDescent="0.3">
      <c r="A206" s="62" t="s">
        <v>190</v>
      </c>
      <c r="B206" s="54" t="s">
        <v>25</v>
      </c>
      <c r="C206" s="31" t="s">
        <v>0</v>
      </c>
      <c r="D206" s="31"/>
      <c r="E206" s="103"/>
      <c r="F206" s="92">
        <f t="shared" ref="F206" si="70">F207+F222</f>
        <v>6972.3</v>
      </c>
    </row>
    <row r="207" spans="1:6" s="8" customFormat="1" ht="37.5" x14ac:dyDescent="0.3">
      <c r="A207" s="13" t="s">
        <v>191</v>
      </c>
      <c r="B207" s="14" t="s">
        <v>25</v>
      </c>
      <c r="C207" s="15" t="s">
        <v>192</v>
      </c>
      <c r="D207" s="15"/>
      <c r="E207" s="99"/>
      <c r="F207" s="91">
        <f t="shared" ref="F207" si="71">+F208</f>
        <v>4740</v>
      </c>
    </row>
    <row r="208" spans="1:6" s="11" customFormat="1" ht="37.5" x14ac:dyDescent="0.3">
      <c r="A208" s="67" t="s">
        <v>193</v>
      </c>
      <c r="B208" s="9" t="s">
        <v>25</v>
      </c>
      <c r="C208" s="10" t="s">
        <v>192</v>
      </c>
      <c r="D208" s="24" t="s">
        <v>194</v>
      </c>
      <c r="E208" s="98"/>
      <c r="F208" s="90">
        <f t="shared" ref="F208" si="72">F209+F218</f>
        <v>4740</v>
      </c>
    </row>
    <row r="209" spans="1:6" s="12" customFormat="1" ht="20.25" x14ac:dyDescent="0.3">
      <c r="A209" s="67" t="s">
        <v>26</v>
      </c>
      <c r="B209" s="9" t="s">
        <v>25</v>
      </c>
      <c r="C209" s="10" t="s">
        <v>192</v>
      </c>
      <c r="D209" s="10" t="s">
        <v>195</v>
      </c>
      <c r="E209" s="98" t="s">
        <v>27</v>
      </c>
      <c r="F209" s="90">
        <f t="shared" ref="F209" si="73">+F210</f>
        <v>4700</v>
      </c>
    </row>
    <row r="210" spans="1:6" s="12" customFormat="1" ht="20.25" x14ac:dyDescent="0.3">
      <c r="A210" s="67" t="s">
        <v>196</v>
      </c>
      <c r="B210" s="9" t="s">
        <v>25</v>
      </c>
      <c r="C210" s="10" t="s">
        <v>192</v>
      </c>
      <c r="D210" s="24" t="s">
        <v>197</v>
      </c>
      <c r="E210" s="98"/>
      <c r="F210" s="90">
        <f t="shared" ref="F210" si="74">F211+F213+F216</f>
        <v>4700</v>
      </c>
    </row>
    <row r="211" spans="1:6" s="12" customFormat="1" ht="37.5" x14ac:dyDescent="0.3">
      <c r="A211" s="73" t="s">
        <v>198</v>
      </c>
      <c r="B211" s="9" t="s">
        <v>25</v>
      </c>
      <c r="C211" s="10" t="s">
        <v>192</v>
      </c>
      <c r="D211" s="24" t="s">
        <v>199</v>
      </c>
      <c r="E211" s="98" t="s">
        <v>27</v>
      </c>
      <c r="F211" s="90">
        <f>+F212</f>
        <v>1700</v>
      </c>
    </row>
    <row r="212" spans="1:6" s="12" customFormat="1" ht="20.25" x14ac:dyDescent="0.3">
      <c r="A212" s="32" t="s">
        <v>28</v>
      </c>
      <c r="B212" s="9" t="s">
        <v>25</v>
      </c>
      <c r="C212" s="10" t="s">
        <v>192</v>
      </c>
      <c r="D212" s="24" t="s">
        <v>199</v>
      </c>
      <c r="E212" s="98" t="s">
        <v>29</v>
      </c>
      <c r="F212" s="90">
        <v>1700</v>
      </c>
    </row>
    <row r="213" spans="1:6" s="12" customFormat="1" ht="37.5" x14ac:dyDescent="0.3">
      <c r="A213" s="38" t="s">
        <v>202</v>
      </c>
      <c r="B213" s="9" t="s">
        <v>25</v>
      </c>
      <c r="C213" s="10" t="s">
        <v>192</v>
      </c>
      <c r="D213" s="10" t="s">
        <v>203</v>
      </c>
      <c r="E213" s="98"/>
      <c r="F213" s="90">
        <f t="shared" ref="F213" si="75">F214+F215</f>
        <v>2000</v>
      </c>
    </row>
    <row r="214" spans="1:6" s="1" customFormat="1" ht="20.25" x14ac:dyDescent="0.3">
      <c r="A214" s="32" t="s">
        <v>28</v>
      </c>
      <c r="B214" s="9" t="s">
        <v>25</v>
      </c>
      <c r="C214" s="10" t="s">
        <v>192</v>
      </c>
      <c r="D214" s="10" t="s">
        <v>203</v>
      </c>
      <c r="E214" s="98" t="s">
        <v>29</v>
      </c>
      <c r="F214" s="90">
        <v>1999</v>
      </c>
    </row>
    <row r="215" spans="1:6" s="1" customFormat="1" ht="20.25" x14ac:dyDescent="0.3">
      <c r="A215" s="32" t="s">
        <v>30</v>
      </c>
      <c r="B215" s="9" t="s">
        <v>25</v>
      </c>
      <c r="C215" s="10" t="s">
        <v>192</v>
      </c>
      <c r="D215" s="10" t="s">
        <v>203</v>
      </c>
      <c r="E215" s="98" t="s">
        <v>31</v>
      </c>
      <c r="F215" s="90">
        <v>1</v>
      </c>
    </row>
    <row r="216" spans="1:6" ht="20.25" x14ac:dyDescent="0.3">
      <c r="A216" s="32" t="s">
        <v>204</v>
      </c>
      <c r="B216" s="9" t="s">
        <v>25</v>
      </c>
      <c r="C216" s="10" t="s">
        <v>192</v>
      </c>
      <c r="D216" s="10" t="s">
        <v>205</v>
      </c>
      <c r="E216" s="98"/>
      <c r="F216" s="90">
        <f t="shared" ref="F216" si="76">F217</f>
        <v>1000</v>
      </c>
    </row>
    <row r="217" spans="1:6" s="1" customFormat="1" ht="20.25" x14ac:dyDescent="0.3">
      <c r="A217" s="32" t="s">
        <v>28</v>
      </c>
      <c r="B217" s="9" t="s">
        <v>25</v>
      </c>
      <c r="C217" s="10" t="s">
        <v>192</v>
      </c>
      <c r="D217" s="10" t="s">
        <v>205</v>
      </c>
      <c r="E217" s="98" t="s">
        <v>29</v>
      </c>
      <c r="F217" s="90">
        <v>1000</v>
      </c>
    </row>
    <row r="218" spans="1:6" s="1" customFormat="1" ht="20.25" x14ac:dyDescent="0.3">
      <c r="A218" s="74" t="s">
        <v>225</v>
      </c>
      <c r="B218" s="9" t="s">
        <v>25</v>
      </c>
      <c r="C218" s="10" t="s">
        <v>192</v>
      </c>
      <c r="D218" s="24" t="s">
        <v>226</v>
      </c>
      <c r="E218" s="99"/>
      <c r="F218" s="90">
        <f t="shared" ref="F218" si="77">F219</f>
        <v>40</v>
      </c>
    </row>
    <row r="219" spans="1:6" s="1" customFormat="1" ht="20.25" x14ac:dyDescent="0.3">
      <c r="A219" s="67" t="s">
        <v>196</v>
      </c>
      <c r="B219" s="9" t="s">
        <v>25</v>
      </c>
      <c r="C219" s="10" t="s">
        <v>192</v>
      </c>
      <c r="D219" s="24" t="s">
        <v>782</v>
      </c>
      <c r="E219" s="99"/>
      <c r="F219" s="91">
        <f t="shared" ref="F219:F220" si="78">F220</f>
        <v>40</v>
      </c>
    </row>
    <row r="220" spans="1:6" s="1" customFormat="1" ht="37.5" x14ac:dyDescent="0.3">
      <c r="A220" s="69" t="s">
        <v>784</v>
      </c>
      <c r="B220" s="9" t="s">
        <v>25</v>
      </c>
      <c r="C220" s="10" t="s">
        <v>192</v>
      </c>
      <c r="D220" s="24" t="s">
        <v>783</v>
      </c>
      <c r="E220" s="104"/>
      <c r="F220" s="90">
        <f t="shared" si="78"/>
        <v>40</v>
      </c>
    </row>
    <row r="221" spans="1:6" s="1" customFormat="1" ht="20.25" x14ac:dyDescent="0.3">
      <c r="A221" s="32" t="s">
        <v>32</v>
      </c>
      <c r="B221" s="9" t="s">
        <v>25</v>
      </c>
      <c r="C221" s="10" t="s">
        <v>192</v>
      </c>
      <c r="D221" s="24" t="s">
        <v>783</v>
      </c>
      <c r="E221" s="99" t="s">
        <v>33</v>
      </c>
      <c r="F221" s="90">
        <v>40</v>
      </c>
    </row>
    <row r="222" spans="1:6" s="8" customFormat="1" ht="20.25" x14ac:dyDescent="0.3">
      <c r="A222" s="74" t="s">
        <v>781</v>
      </c>
      <c r="B222" s="14" t="s">
        <v>25</v>
      </c>
      <c r="C222" s="15" t="s">
        <v>206</v>
      </c>
      <c r="D222" s="24" t="s">
        <v>27</v>
      </c>
      <c r="E222" s="99"/>
      <c r="F222" s="91">
        <f t="shared" ref="F222" si="79">F224+F228+F242</f>
        <v>2232.3000000000002</v>
      </c>
    </row>
    <row r="223" spans="1:6" s="26" customFormat="1" ht="37.5" x14ac:dyDescent="0.3">
      <c r="A223" s="67" t="s">
        <v>193</v>
      </c>
      <c r="B223" s="9" t="s">
        <v>25</v>
      </c>
      <c r="C223" s="10" t="s">
        <v>206</v>
      </c>
      <c r="D223" s="24" t="s">
        <v>194</v>
      </c>
      <c r="E223" s="99"/>
      <c r="F223" s="91">
        <f t="shared" ref="F223" si="80">F224+F228+F242</f>
        <v>2232.3000000000002</v>
      </c>
    </row>
    <row r="224" spans="1:6" ht="20.25" x14ac:dyDescent="0.3">
      <c r="A224" s="74" t="s">
        <v>15</v>
      </c>
      <c r="B224" s="14" t="s">
        <v>25</v>
      </c>
      <c r="C224" s="15" t="s">
        <v>206</v>
      </c>
      <c r="D224" s="24" t="s">
        <v>207</v>
      </c>
      <c r="E224" s="99"/>
      <c r="F224" s="91">
        <f t="shared" ref="F224:F225" si="81">F225</f>
        <v>1762.3</v>
      </c>
    </row>
    <row r="225" spans="1:6" ht="20.25" x14ac:dyDescent="0.3">
      <c r="A225" s="67" t="s">
        <v>209</v>
      </c>
      <c r="B225" s="14" t="s">
        <v>25</v>
      </c>
      <c r="C225" s="15" t="s">
        <v>206</v>
      </c>
      <c r="D225" s="24" t="s">
        <v>815</v>
      </c>
      <c r="E225" s="99"/>
      <c r="F225" s="91">
        <f t="shared" si="81"/>
        <v>1762.3</v>
      </c>
    </row>
    <row r="226" spans="1:6" ht="20.25" x14ac:dyDescent="0.3">
      <c r="A226" s="67" t="s">
        <v>208</v>
      </c>
      <c r="B226" s="14" t="s">
        <v>25</v>
      </c>
      <c r="C226" s="15" t="s">
        <v>206</v>
      </c>
      <c r="D226" s="24" t="s">
        <v>816</v>
      </c>
      <c r="E226" s="99"/>
      <c r="F226" s="90">
        <f t="shared" ref="F226" si="82">SUM(F227)</f>
        <v>1762.3</v>
      </c>
    </row>
    <row r="227" spans="1:6" s="1" customFormat="1" ht="20.25" x14ac:dyDescent="0.3">
      <c r="A227" s="32" t="s">
        <v>28</v>
      </c>
      <c r="B227" s="14" t="s">
        <v>25</v>
      </c>
      <c r="C227" s="15" t="s">
        <v>206</v>
      </c>
      <c r="D227" s="24" t="s">
        <v>816</v>
      </c>
      <c r="E227" s="99" t="s">
        <v>29</v>
      </c>
      <c r="F227" s="90">
        <v>1762.3</v>
      </c>
    </row>
    <row r="228" spans="1:6" s="12" customFormat="1" ht="20.25" x14ac:dyDescent="0.3">
      <c r="A228" s="67" t="s">
        <v>26</v>
      </c>
      <c r="B228" s="9" t="s">
        <v>25</v>
      </c>
      <c r="C228" s="10" t="s">
        <v>206</v>
      </c>
      <c r="D228" s="10" t="s">
        <v>195</v>
      </c>
      <c r="E228" s="98" t="s">
        <v>27</v>
      </c>
      <c r="F228" s="90">
        <f t="shared" ref="F228" si="83">F229+F239</f>
        <v>330</v>
      </c>
    </row>
    <row r="229" spans="1:6" ht="20.25" x14ac:dyDescent="0.3">
      <c r="A229" s="67" t="s">
        <v>209</v>
      </c>
      <c r="B229" s="14" t="s">
        <v>25</v>
      </c>
      <c r="C229" s="15" t="s">
        <v>206</v>
      </c>
      <c r="D229" s="24" t="s">
        <v>210</v>
      </c>
      <c r="E229" s="99" t="s">
        <v>27</v>
      </c>
      <c r="F229" s="90">
        <f t="shared" ref="F229" si="84">F230+F232+F235+F237</f>
        <v>320</v>
      </c>
    </row>
    <row r="230" spans="1:6" s="16" customFormat="1" ht="20.25" x14ac:dyDescent="0.3">
      <c r="A230" s="67" t="s">
        <v>211</v>
      </c>
      <c r="B230" s="14" t="s">
        <v>25</v>
      </c>
      <c r="C230" s="15" t="s">
        <v>206</v>
      </c>
      <c r="D230" s="24" t="s">
        <v>212</v>
      </c>
      <c r="E230" s="99"/>
      <c r="F230" s="91">
        <f t="shared" ref="F230" si="85">+F231</f>
        <v>20</v>
      </c>
    </row>
    <row r="231" spans="1:6" s="1" customFormat="1" ht="20.25" x14ac:dyDescent="0.3">
      <c r="A231" s="32" t="s">
        <v>28</v>
      </c>
      <c r="B231" s="14" t="s">
        <v>25</v>
      </c>
      <c r="C231" s="15" t="s">
        <v>206</v>
      </c>
      <c r="D231" s="24" t="s">
        <v>212</v>
      </c>
      <c r="E231" s="99" t="s">
        <v>29</v>
      </c>
      <c r="F231" s="90">
        <v>20</v>
      </c>
    </row>
    <row r="232" spans="1:6" ht="20.25" x14ac:dyDescent="0.3">
      <c r="A232" s="67" t="s">
        <v>213</v>
      </c>
      <c r="B232" s="14" t="s">
        <v>25</v>
      </c>
      <c r="C232" s="15" t="s">
        <v>206</v>
      </c>
      <c r="D232" s="24" t="s">
        <v>214</v>
      </c>
      <c r="E232" s="99" t="s">
        <v>27</v>
      </c>
      <c r="F232" s="90">
        <f t="shared" ref="F232" si="86">SUM(F233:F234)</f>
        <v>220</v>
      </c>
    </row>
    <row r="233" spans="1:6" ht="20.25" x14ac:dyDescent="0.3">
      <c r="A233" s="32" t="s">
        <v>28</v>
      </c>
      <c r="B233" s="14" t="s">
        <v>25</v>
      </c>
      <c r="C233" s="15" t="s">
        <v>206</v>
      </c>
      <c r="D233" s="24" t="s">
        <v>214</v>
      </c>
      <c r="E233" s="99" t="s">
        <v>29</v>
      </c>
      <c r="F233" s="90">
        <v>20</v>
      </c>
    </row>
    <row r="234" spans="1:6" s="1" customFormat="1" ht="37.5" x14ac:dyDescent="0.3">
      <c r="A234" s="32" t="s">
        <v>215</v>
      </c>
      <c r="B234" s="14" t="s">
        <v>25</v>
      </c>
      <c r="C234" s="15" t="s">
        <v>206</v>
      </c>
      <c r="D234" s="24" t="s">
        <v>214</v>
      </c>
      <c r="E234" s="99" t="s">
        <v>216</v>
      </c>
      <c r="F234" s="90">
        <v>200</v>
      </c>
    </row>
    <row r="235" spans="1:6" s="1" customFormat="1" ht="20.25" x14ac:dyDescent="0.3">
      <c r="A235" s="67" t="s">
        <v>217</v>
      </c>
      <c r="B235" s="14" t="s">
        <v>25</v>
      </c>
      <c r="C235" s="15" t="s">
        <v>206</v>
      </c>
      <c r="D235" s="24" t="s">
        <v>218</v>
      </c>
      <c r="E235" s="99"/>
      <c r="F235" s="90">
        <f t="shared" ref="F235:F237" si="87">SUM(F236)</f>
        <v>30</v>
      </c>
    </row>
    <row r="236" spans="1:6" s="1" customFormat="1" ht="20.25" x14ac:dyDescent="0.3">
      <c r="A236" s="32" t="s">
        <v>28</v>
      </c>
      <c r="B236" s="14" t="s">
        <v>25</v>
      </c>
      <c r="C236" s="15" t="s">
        <v>206</v>
      </c>
      <c r="D236" s="24" t="s">
        <v>218</v>
      </c>
      <c r="E236" s="99" t="s">
        <v>29</v>
      </c>
      <c r="F236" s="90">
        <v>30</v>
      </c>
    </row>
    <row r="237" spans="1:6" s="1" customFormat="1" ht="21.75" customHeight="1" x14ac:dyDescent="0.3">
      <c r="A237" s="75" t="s">
        <v>219</v>
      </c>
      <c r="B237" s="14" t="s">
        <v>25</v>
      </c>
      <c r="C237" s="15" t="s">
        <v>206</v>
      </c>
      <c r="D237" s="24" t="s">
        <v>220</v>
      </c>
      <c r="E237" s="99"/>
      <c r="F237" s="90">
        <f t="shared" si="87"/>
        <v>50</v>
      </c>
    </row>
    <row r="238" spans="1:6" s="1" customFormat="1" ht="20.25" x14ac:dyDescent="0.3">
      <c r="A238" s="32" t="s">
        <v>28</v>
      </c>
      <c r="B238" s="14" t="s">
        <v>25</v>
      </c>
      <c r="C238" s="15" t="s">
        <v>206</v>
      </c>
      <c r="D238" s="24" t="s">
        <v>220</v>
      </c>
      <c r="E238" s="99" t="s">
        <v>29</v>
      </c>
      <c r="F238" s="90">
        <v>50</v>
      </c>
    </row>
    <row r="239" spans="1:6" ht="20.25" x14ac:dyDescent="0.3">
      <c r="A239" s="69" t="s">
        <v>221</v>
      </c>
      <c r="B239" s="14" t="s">
        <v>25</v>
      </c>
      <c r="C239" s="15" t="s">
        <v>206</v>
      </c>
      <c r="D239" s="24" t="s">
        <v>222</v>
      </c>
      <c r="E239" s="99"/>
      <c r="F239" s="90">
        <f t="shared" ref="F239" si="88">SUM(F240)</f>
        <v>10</v>
      </c>
    </row>
    <row r="240" spans="1:6" ht="54.2" customHeight="1" x14ac:dyDescent="0.3">
      <c r="A240" s="69" t="s">
        <v>826</v>
      </c>
      <c r="B240" s="14" t="s">
        <v>25</v>
      </c>
      <c r="C240" s="15" t="s">
        <v>206</v>
      </c>
      <c r="D240" s="24" t="s">
        <v>224</v>
      </c>
      <c r="E240" s="99"/>
      <c r="F240" s="90">
        <f t="shared" ref="F240" si="89">SUM(F241)</f>
        <v>10</v>
      </c>
    </row>
    <row r="241" spans="1:6" s="1" customFormat="1" ht="20.25" x14ac:dyDescent="0.3">
      <c r="A241" s="32" t="s">
        <v>28</v>
      </c>
      <c r="B241" s="14" t="s">
        <v>25</v>
      </c>
      <c r="C241" s="15" t="s">
        <v>206</v>
      </c>
      <c r="D241" s="15" t="s">
        <v>224</v>
      </c>
      <c r="E241" s="99" t="s">
        <v>29</v>
      </c>
      <c r="F241" s="90">
        <v>10</v>
      </c>
    </row>
    <row r="242" spans="1:6" ht="20.25" x14ac:dyDescent="0.3">
      <c r="A242" s="74" t="s">
        <v>225</v>
      </c>
      <c r="B242" s="14" t="s">
        <v>25</v>
      </c>
      <c r="C242" s="15" t="s">
        <v>206</v>
      </c>
      <c r="D242" s="24" t="s">
        <v>226</v>
      </c>
      <c r="E242" s="99"/>
      <c r="F242" s="90">
        <f t="shared" ref="F242" si="90">F243+F246</f>
        <v>140</v>
      </c>
    </row>
    <row r="243" spans="1:6" ht="20.25" x14ac:dyDescent="0.3">
      <c r="A243" s="67" t="s">
        <v>209</v>
      </c>
      <c r="B243" s="14" t="s">
        <v>25</v>
      </c>
      <c r="C243" s="15" t="s">
        <v>206</v>
      </c>
      <c r="D243" s="24" t="s">
        <v>227</v>
      </c>
      <c r="E243" s="99"/>
      <c r="F243" s="91">
        <f t="shared" ref="F243:F247" si="91">F244</f>
        <v>50</v>
      </c>
    </row>
    <row r="244" spans="1:6" ht="20.25" x14ac:dyDescent="0.3">
      <c r="A244" s="67" t="s">
        <v>213</v>
      </c>
      <c r="B244" s="14" t="s">
        <v>228</v>
      </c>
      <c r="C244" s="15" t="s">
        <v>206</v>
      </c>
      <c r="D244" s="24" t="s">
        <v>229</v>
      </c>
      <c r="E244" s="104"/>
      <c r="F244" s="90">
        <f t="shared" si="91"/>
        <v>50</v>
      </c>
    </row>
    <row r="245" spans="1:6" ht="20.25" x14ac:dyDescent="0.3">
      <c r="A245" s="32" t="s">
        <v>32</v>
      </c>
      <c r="B245" s="14" t="s">
        <v>228</v>
      </c>
      <c r="C245" s="15" t="s">
        <v>206</v>
      </c>
      <c r="D245" s="24" t="s">
        <v>229</v>
      </c>
      <c r="E245" s="99" t="s">
        <v>33</v>
      </c>
      <c r="F245" s="90">
        <v>50</v>
      </c>
    </row>
    <row r="246" spans="1:6" ht="20.25" x14ac:dyDescent="0.3">
      <c r="A246" s="67" t="s">
        <v>230</v>
      </c>
      <c r="B246" s="14" t="s">
        <v>228</v>
      </c>
      <c r="C246" s="15" t="s">
        <v>206</v>
      </c>
      <c r="D246" s="24" t="s">
        <v>765</v>
      </c>
      <c r="E246" s="99"/>
      <c r="F246" s="91">
        <f t="shared" ref="F246" si="92">F247</f>
        <v>90</v>
      </c>
    </row>
    <row r="247" spans="1:6" ht="56.25" x14ac:dyDescent="0.3">
      <c r="A247" s="69" t="s">
        <v>231</v>
      </c>
      <c r="B247" s="14" t="s">
        <v>228</v>
      </c>
      <c r="C247" s="15" t="s">
        <v>206</v>
      </c>
      <c r="D247" s="24" t="s">
        <v>766</v>
      </c>
      <c r="E247" s="104"/>
      <c r="F247" s="90">
        <f t="shared" si="91"/>
        <v>90</v>
      </c>
    </row>
    <row r="248" spans="1:6" s="1" customFormat="1" ht="20.25" x14ac:dyDescent="0.3">
      <c r="A248" s="32" t="s">
        <v>32</v>
      </c>
      <c r="B248" s="14" t="s">
        <v>228</v>
      </c>
      <c r="C248" s="15" t="s">
        <v>206</v>
      </c>
      <c r="D248" s="24" t="s">
        <v>766</v>
      </c>
      <c r="E248" s="99" t="s">
        <v>33</v>
      </c>
      <c r="F248" s="90">
        <v>90</v>
      </c>
    </row>
    <row r="249" spans="1:6" s="7" customFormat="1" ht="23.25" customHeight="1" x14ac:dyDescent="0.3">
      <c r="A249" s="62" t="s">
        <v>232</v>
      </c>
      <c r="B249" s="54" t="s">
        <v>59</v>
      </c>
      <c r="C249" s="31" t="s">
        <v>0</v>
      </c>
      <c r="D249" s="31"/>
      <c r="E249" s="103"/>
      <c r="F249" s="92">
        <f>SUM(F250+F260+F269+F276+F294+F307)</f>
        <v>113571.59999999999</v>
      </c>
    </row>
    <row r="250" spans="1:6" s="8" customFormat="1" ht="20.25" x14ac:dyDescent="0.3">
      <c r="A250" s="38" t="s">
        <v>233</v>
      </c>
      <c r="B250" s="9" t="s">
        <v>59</v>
      </c>
      <c r="C250" s="10" t="s">
        <v>13</v>
      </c>
      <c r="D250" s="10"/>
      <c r="E250" s="98"/>
      <c r="F250" s="90">
        <f t="shared" ref="F250" si="93">+F251</f>
        <v>4065.1</v>
      </c>
    </row>
    <row r="251" spans="1:6" ht="37.5" x14ac:dyDescent="0.3">
      <c r="A251" s="67" t="s">
        <v>193</v>
      </c>
      <c r="B251" s="14" t="s">
        <v>59</v>
      </c>
      <c r="C251" s="15" t="s">
        <v>13</v>
      </c>
      <c r="D251" s="15" t="s">
        <v>194</v>
      </c>
      <c r="E251" s="99"/>
      <c r="F251" s="91">
        <f t="shared" ref="F251" si="94">F252</f>
        <v>4065.1</v>
      </c>
    </row>
    <row r="252" spans="1:6" ht="20.25" x14ac:dyDescent="0.3">
      <c r="A252" s="67" t="s">
        <v>234</v>
      </c>
      <c r="B252" s="14" t="s">
        <v>59</v>
      </c>
      <c r="C252" s="15" t="s">
        <v>13</v>
      </c>
      <c r="D252" s="15" t="s">
        <v>195</v>
      </c>
      <c r="E252" s="99"/>
      <c r="F252" s="91">
        <f t="shared" ref="F252" si="95">F253+F256</f>
        <v>4065.1</v>
      </c>
    </row>
    <row r="253" spans="1:6" ht="20.25" x14ac:dyDescent="0.3">
      <c r="A253" s="69" t="s">
        <v>221</v>
      </c>
      <c r="B253" s="14" t="s">
        <v>59</v>
      </c>
      <c r="C253" s="15" t="s">
        <v>13</v>
      </c>
      <c r="D253" s="24" t="s">
        <v>222</v>
      </c>
      <c r="E253" s="99"/>
      <c r="F253" s="90">
        <f t="shared" ref="F253" si="96">SUM(F254)</f>
        <v>1948.1</v>
      </c>
    </row>
    <row r="254" spans="1:6" ht="38.65" customHeight="1" x14ac:dyDescent="0.3">
      <c r="A254" s="69" t="s">
        <v>223</v>
      </c>
      <c r="B254" s="14" t="s">
        <v>59</v>
      </c>
      <c r="C254" s="15" t="s">
        <v>13</v>
      </c>
      <c r="D254" s="24" t="s">
        <v>224</v>
      </c>
      <c r="E254" s="99"/>
      <c r="F254" s="91">
        <f t="shared" ref="F254" si="97">+F255</f>
        <v>1948.1</v>
      </c>
    </row>
    <row r="255" spans="1:6" ht="20.25" x14ac:dyDescent="0.3">
      <c r="A255" s="72" t="s">
        <v>452</v>
      </c>
      <c r="B255" s="14" t="s">
        <v>59</v>
      </c>
      <c r="C255" s="15" t="s">
        <v>13</v>
      </c>
      <c r="D255" s="15" t="s">
        <v>224</v>
      </c>
      <c r="E255" s="99" t="s">
        <v>14</v>
      </c>
      <c r="F255" s="90">
        <v>1948.1</v>
      </c>
    </row>
    <row r="256" spans="1:6" s="16" customFormat="1" ht="20.25" x14ac:dyDescent="0.3">
      <c r="A256" s="67" t="s">
        <v>230</v>
      </c>
      <c r="B256" s="14" t="s">
        <v>59</v>
      </c>
      <c r="C256" s="15" t="s">
        <v>13</v>
      </c>
      <c r="D256" s="24" t="s">
        <v>767</v>
      </c>
      <c r="E256" s="99"/>
      <c r="F256" s="91">
        <f t="shared" ref="F256" si="98">F257</f>
        <v>2117</v>
      </c>
    </row>
    <row r="257" spans="1:7" s="16" customFormat="1" ht="39.200000000000003" customHeight="1" x14ac:dyDescent="0.3">
      <c r="A257" s="69" t="s">
        <v>235</v>
      </c>
      <c r="B257" s="14" t="s">
        <v>59</v>
      </c>
      <c r="C257" s="15" t="s">
        <v>13</v>
      </c>
      <c r="D257" s="24" t="s">
        <v>768</v>
      </c>
      <c r="E257" s="99"/>
      <c r="F257" s="91">
        <f t="shared" ref="F257" si="99">SUM(F259+F258)</f>
        <v>2117</v>
      </c>
    </row>
    <row r="258" spans="1:7" s="1" customFormat="1" ht="20.25" x14ac:dyDescent="0.3">
      <c r="A258" s="69" t="s">
        <v>117</v>
      </c>
      <c r="B258" s="14" t="s">
        <v>59</v>
      </c>
      <c r="C258" s="15" t="s">
        <v>13</v>
      </c>
      <c r="D258" s="24" t="s">
        <v>768</v>
      </c>
      <c r="E258" s="99" t="s">
        <v>118</v>
      </c>
      <c r="F258" s="90">
        <v>92.6</v>
      </c>
    </row>
    <row r="259" spans="1:7" s="1" customFormat="1" ht="20.25" x14ac:dyDescent="0.3">
      <c r="A259" s="72" t="s">
        <v>452</v>
      </c>
      <c r="B259" s="14" t="s">
        <v>59</v>
      </c>
      <c r="C259" s="15" t="s">
        <v>13</v>
      </c>
      <c r="D259" s="24" t="s">
        <v>768</v>
      </c>
      <c r="E259" s="99" t="s">
        <v>14</v>
      </c>
      <c r="F259" s="90">
        <v>2024.4</v>
      </c>
    </row>
    <row r="260" spans="1:7" s="8" customFormat="1" ht="20.25" x14ac:dyDescent="0.3">
      <c r="A260" s="38" t="s">
        <v>236</v>
      </c>
      <c r="B260" s="9" t="s">
        <v>59</v>
      </c>
      <c r="C260" s="10" t="s">
        <v>69</v>
      </c>
      <c r="D260" s="10"/>
      <c r="E260" s="98"/>
      <c r="F260" s="90">
        <f t="shared" ref="F260:F261" si="100">F261</f>
        <v>6224.9</v>
      </c>
    </row>
    <row r="261" spans="1:7" s="11" customFormat="1" ht="37.5" x14ac:dyDescent="0.3">
      <c r="A261" s="13" t="s">
        <v>237</v>
      </c>
      <c r="B261" s="9" t="s">
        <v>59</v>
      </c>
      <c r="C261" s="10" t="s">
        <v>69</v>
      </c>
      <c r="D261" s="10" t="s">
        <v>238</v>
      </c>
      <c r="E261" s="98"/>
      <c r="F261" s="90">
        <f t="shared" si="100"/>
        <v>6224.9</v>
      </c>
    </row>
    <row r="262" spans="1:7" s="11" customFormat="1" ht="20.25" x14ac:dyDescent="0.3">
      <c r="A262" s="13" t="s">
        <v>239</v>
      </c>
      <c r="B262" s="9" t="s">
        <v>59</v>
      </c>
      <c r="C262" s="10" t="s">
        <v>69</v>
      </c>
      <c r="D262" s="10" t="s">
        <v>240</v>
      </c>
      <c r="E262" s="98"/>
      <c r="F262" s="90">
        <f t="shared" ref="F262" si="101">F263+F267</f>
        <v>6224.9</v>
      </c>
    </row>
    <row r="263" spans="1:7" s="12" customFormat="1" ht="20.25" x14ac:dyDescent="0.3">
      <c r="A263" s="13" t="s">
        <v>241</v>
      </c>
      <c r="B263" s="9" t="s">
        <v>59</v>
      </c>
      <c r="C263" s="10" t="s">
        <v>69</v>
      </c>
      <c r="D263" s="10" t="s">
        <v>242</v>
      </c>
      <c r="E263" s="98"/>
      <c r="F263" s="90">
        <f t="shared" ref="F263" si="102">F264</f>
        <v>260</v>
      </c>
    </row>
    <row r="264" spans="1:7" s="12" customFormat="1" ht="20.25" x14ac:dyDescent="0.3">
      <c r="A264" s="13" t="s">
        <v>243</v>
      </c>
      <c r="B264" s="9" t="s">
        <v>59</v>
      </c>
      <c r="C264" s="10" t="s">
        <v>69</v>
      </c>
      <c r="D264" s="10" t="s">
        <v>244</v>
      </c>
      <c r="E264" s="98"/>
      <c r="F264" s="90">
        <f t="shared" ref="F264" si="103">F265+F266</f>
        <v>260</v>
      </c>
    </row>
    <row r="265" spans="1:7" s="1" customFormat="1" ht="20.25" x14ac:dyDescent="0.3">
      <c r="A265" s="32" t="s">
        <v>28</v>
      </c>
      <c r="B265" s="9" t="s">
        <v>59</v>
      </c>
      <c r="C265" s="10" t="s">
        <v>69</v>
      </c>
      <c r="D265" s="10" t="s">
        <v>244</v>
      </c>
      <c r="E265" s="98" t="s">
        <v>29</v>
      </c>
      <c r="F265" s="90">
        <v>30</v>
      </c>
    </row>
    <row r="266" spans="1:7" s="1" customFormat="1" ht="20.25" x14ac:dyDescent="0.3">
      <c r="A266" s="38" t="s">
        <v>130</v>
      </c>
      <c r="B266" s="9" t="s">
        <v>59</v>
      </c>
      <c r="C266" s="10" t="s">
        <v>69</v>
      </c>
      <c r="D266" s="10" t="s">
        <v>244</v>
      </c>
      <c r="E266" s="98" t="s">
        <v>131</v>
      </c>
      <c r="F266" s="90">
        <v>230</v>
      </c>
    </row>
    <row r="267" spans="1:7" s="12" customFormat="1" ht="37.5" x14ac:dyDescent="0.3">
      <c r="A267" s="13" t="s">
        <v>245</v>
      </c>
      <c r="B267" s="9" t="s">
        <v>59</v>
      </c>
      <c r="C267" s="10" t="s">
        <v>69</v>
      </c>
      <c r="D267" s="10" t="s">
        <v>246</v>
      </c>
      <c r="E267" s="98"/>
      <c r="F267" s="90">
        <f t="shared" ref="F267" si="104">F268</f>
        <v>5964.9</v>
      </c>
    </row>
    <row r="268" spans="1:7" s="1" customFormat="1" ht="20.25" x14ac:dyDescent="0.3">
      <c r="A268" s="32" t="s">
        <v>28</v>
      </c>
      <c r="B268" s="9" t="s">
        <v>59</v>
      </c>
      <c r="C268" s="10" t="s">
        <v>69</v>
      </c>
      <c r="D268" s="10" t="s">
        <v>246</v>
      </c>
      <c r="E268" s="98" t="s">
        <v>29</v>
      </c>
      <c r="F268" s="90">
        <v>5964.9</v>
      </c>
      <c r="G268" s="1" t="s">
        <v>27</v>
      </c>
    </row>
    <row r="269" spans="1:7" s="8" customFormat="1" ht="20.25" x14ac:dyDescent="0.3">
      <c r="A269" s="38" t="s">
        <v>247</v>
      </c>
      <c r="B269" s="9" t="s">
        <v>59</v>
      </c>
      <c r="C269" s="10" t="s">
        <v>73</v>
      </c>
      <c r="D269" s="10"/>
      <c r="E269" s="98"/>
      <c r="F269" s="90">
        <f t="shared" ref="F269:F272" si="105">F270</f>
        <v>2620</v>
      </c>
    </row>
    <row r="270" spans="1:7" s="11" customFormat="1" ht="37.5" x14ac:dyDescent="0.3">
      <c r="A270" s="32" t="s">
        <v>158</v>
      </c>
      <c r="B270" s="9" t="s">
        <v>59</v>
      </c>
      <c r="C270" s="10" t="s">
        <v>73</v>
      </c>
      <c r="D270" s="10" t="s">
        <v>159</v>
      </c>
      <c r="E270" s="98"/>
      <c r="F270" s="90">
        <f t="shared" si="105"/>
        <v>2620</v>
      </c>
    </row>
    <row r="271" spans="1:7" s="16" customFormat="1" ht="20.25" x14ac:dyDescent="0.3">
      <c r="A271" s="32" t="s">
        <v>164</v>
      </c>
      <c r="B271" s="9" t="s">
        <v>59</v>
      </c>
      <c r="C271" s="10" t="s">
        <v>73</v>
      </c>
      <c r="D271" s="10" t="s">
        <v>165</v>
      </c>
      <c r="E271" s="98" t="s">
        <v>27</v>
      </c>
      <c r="F271" s="90">
        <f t="shared" si="105"/>
        <v>2620</v>
      </c>
    </row>
    <row r="272" spans="1:7" s="16" customFormat="1" ht="20.25" x14ac:dyDescent="0.3">
      <c r="A272" s="32" t="s">
        <v>166</v>
      </c>
      <c r="B272" s="9" t="s">
        <v>59</v>
      </c>
      <c r="C272" s="10" t="s">
        <v>73</v>
      </c>
      <c r="D272" s="10" t="s">
        <v>167</v>
      </c>
      <c r="E272" s="98" t="s">
        <v>27</v>
      </c>
      <c r="F272" s="90">
        <f t="shared" si="105"/>
        <v>2620</v>
      </c>
    </row>
    <row r="273" spans="1:6" s="16" customFormat="1" ht="20.25" x14ac:dyDescent="0.3">
      <c r="A273" s="32" t="s">
        <v>248</v>
      </c>
      <c r="B273" s="9" t="s">
        <v>59</v>
      </c>
      <c r="C273" s="10" t="s">
        <v>73</v>
      </c>
      <c r="D273" s="10" t="s">
        <v>249</v>
      </c>
      <c r="E273" s="98" t="s">
        <v>27</v>
      </c>
      <c r="F273" s="90">
        <f t="shared" ref="F273" si="106">F274+F275</f>
        <v>2620</v>
      </c>
    </row>
    <row r="274" spans="1:6" s="1" customFormat="1" ht="20.25" x14ac:dyDescent="0.3">
      <c r="A274" s="32" t="s">
        <v>28</v>
      </c>
      <c r="B274" s="14" t="s">
        <v>59</v>
      </c>
      <c r="C274" s="15" t="s">
        <v>73</v>
      </c>
      <c r="D274" s="15" t="s">
        <v>249</v>
      </c>
      <c r="E274" s="99" t="s">
        <v>29</v>
      </c>
      <c r="F274" s="90">
        <v>98.5</v>
      </c>
    </row>
    <row r="275" spans="1:6" s="1" customFormat="1" ht="20.25" x14ac:dyDescent="0.3">
      <c r="A275" s="32" t="s">
        <v>30</v>
      </c>
      <c r="B275" s="14" t="s">
        <v>59</v>
      </c>
      <c r="C275" s="15" t="s">
        <v>73</v>
      </c>
      <c r="D275" s="15" t="s">
        <v>249</v>
      </c>
      <c r="E275" s="99" t="s">
        <v>31</v>
      </c>
      <c r="F275" s="90">
        <v>2521.5</v>
      </c>
    </row>
    <row r="276" spans="1:6" s="8" customFormat="1" ht="20.25" x14ac:dyDescent="0.3">
      <c r="A276" s="38" t="s">
        <v>250</v>
      </c>
      <c r="B276" s="9" t="s">
        <v>59</v>
      </c>
      <c r="C276" s="10" t="s">
        <v>251</v>
      </c>
      <c r="D276" s="10"/>
      <c r="E276" s="98"/>
      <c r="F276" s="90">
        <f t="shared" ref="F276:F278" si="107">F277</f>
        <v>22813.1</v>
      </c>
    </row>
    <row r="277" spans="1:6" s="11" customFormat="1" ht="37.5" x14ac:dyDescent="0.3">
      <c r="A277" s="67" t="s">
        <v>252</v>
      </c>
      <c r="B277" s="14" t="s">
        <v>59</v>
      </c>
      <c r="C277" s="15" t="s">
        <v>251</v>
      </c>
      <c r="D277" s="15" t="s">
        <v>253</v>
      </c>
      <c r="E277" s="99"/>
      <c r="F277" s="90">
        <f t="shared" si="107"/>
        <v>22813.1</v>
      </c>
    </row>
    <row r="278" spans="1:6" s="12" customFormat="1" ht="20.25" x14ac:dyDescent="0.3">
      <c r="A278" s="67" t="s">
        <v>254</v>
      </c>
      <c r="B278" s="14" t="s">
        <v>59</v>
      </c>
      <c r="C278" s="15" t="s">
        <v>251</v>
      </c>
      <c r="D278" s="15" t="s">
        <v>255</v>
      </c>
      <c r="E278" s="99"/>
      <c r="F278" s="90">
        <f t="shared" si="107"/>
        <v>22813.1</v>
      </c>
    </row>
    <row r="279" spans="1:6" s="12" customFormat="1" ht="20.25" x14ac:dyDescent="0.3">
      <c r="A279" s="67" t="s">
        <v>256</v>
      </c>
      <c r="B279" s="14" t="s">
        <v>59</v>
      </c>
      <c r="C279" s="15" t="s">
        <v>251</v>
      </c>
      <c r="D279" s="15" t="s">
        <v>257</v>
      </c>
      <c r="E279" s="99"/>
      <c r="F279" s="90">
        <f t="shared" ref="F279" si="108">F280+F292+F285+F290</f>
        <v>22813.1</v>
      </c>
    </row>
    <row r="280" spans="1:6" s="12" customFormat="1" ht="20.25" x14ac:dyDescent="0.3">
      <c r="A280" s="67" t="s">
        <v>258</v>
      </c>
      <c r="B280" s="14" t="s">
        <v>59</v>
      </c>
      <c r="C280" s="15" t="s">
        <v>251</v>
      </c>
      <c r="D280" s="15" t="s">
        <v>259</v>
      </c>
      <c r="E280" s="99"/>
      <c r="F280" s="90">
        <f t="shared" ref="F280" si="109">F281+F283</f>
        <v>1954</v>
      </c>
    </row>
    <row r="281" spans="1:6" s="12" customFormat="1" ht="37.5" x14ac:dyDescent="0.3">
      <c r="A281" s="67" t="s">
        <v>260</v>
      </c>
      <c r="B281" s="14" t="s">
        <v>59</v>
      </c>
      <c r="C281" s="15" t="s">
        <v>251</v>
      </c>
      <c r="D281" s="10" t="s">
        <v>261</v>
      </c>
      <c r="E281" s="99"/>
      <c r="F281" s="91">
        <f t="shared" ref="F281" si="110">+F282</f>
        <v>1894</v>
      </c>
    </row>
    <row r="282" spans="1:6" s="1" customFormat="1" ht="37.5" x14ac:dyDescent="0.3">
      <c r="A282" s="32" t="s">
        <v>262</v>
      </c>
      <c r="B282" s="14" t="s">
        <v>59</v>
      </c>
      <c r="C282" s="15" t="s">
        <v>251</v>
      </c>
      <c r="D282" s="15" t="s">
        <v>261</v>
      </c>
      <c r="E282" s="99" t="s">
        <v>216</v>
      </c>
      <c r="F282" s="90">
        <v>1894</v>
      </c>
    </row>
    <row r="283" spans="1:6" s="12" customFormat="1" ht="20.25" x14ac:dyDescent="0.3">
      <c r="A283" s="67" t="s">
        <v>263</v>
      </c>
      <c r="B283" s="14" t="s">
        <v>59</v>
      </c>
      <c r="C283" s="15" t="s">
        <v>251</v>
      </c>
      <c r="D283" s="10" t="s">
        <v>264</v>
      </c>
      <c r="E283" s="99"/>
      <c r="F283" s="91">
        <f t="shared" ref="F283" si="111">+F284</f>
        <v>60</v>
      </c>
    </row>
    <row r="284" spans="1:6" s="1" customFormat="1" ht="20.25" x14ac:dyDescent="0.3">
      <c r="A284" s="32" t="s">
        <v>28</v>
      </c>
      <c r="B284" s="14" t="s">
        <v>59</v>
      </c>
      <c r="C284" s="15" t="s">
        <v>251</v>
      </c>
      <c r="D284" s="15" t="s">
        <v>264</v>
      </c>
      <c r="E284" s="99" t="s">
        <v>29</v>
      </c>
      <c r="F284" s="90">
        <v>60</v>
      </c>
    </row>
    <row r="285" spans="1:6" s="12" customFormat="1" ht="20.25" x14ac:dyDescent="0.3">
      <c r="A285" s="67" t="s">
        <v>267</v>
      </c>
      <c r="B285" s="14" t="s">
        <v>59</v>
      </c>
      <c r="C285" s="15" t="s">
        <v>251</v>
      </c>
      <c r="D285" s="15" t="s">
        <v>268</v>
      </c>
      <c r="E285" s="99"/>
      <c r="F285" s="90">
        <f t="shared" ref="F285" si="112">F286+F288</f>
        <v>4215</v>
      </c>
    </row>
    <row r="286" spans="1:6" s="12" customFormat="1" ht="20.25" x14ac:dyDescent="0.3">
      <c r="A286" s="67" t="s">
        <v>269</v>
      </c>
      <c r="B286" s="14" t="s">
        <v>59</v>
      </c>
      <c r="C286" s="15" t="s">
        <v>251</v>
      </c>
      <c r="D286" s="10" t="s">
        <v>270</v>
      </c>
      <c r="E286" s="99"/>
      <c r="F286" s="91">
        <f t="shared" ref="F286" si="113">+F287</f>
        <v>3180</v>
      </c>
    </row>
    <row r="287" spans="1:6" s="1" customFormat="1" ht="37.5" x14ac:dyDescent="0.3">
      <c r="A287" s="32" t="s">
        <v>262</v>
      </c>
      <c r="B287" s="14" t="s">
        <v>59</v>
      </c>
      <c r="C287" s="15" t="s">
        <v>251</v>
      </c>
      <c r="D287" s="15" t="s">
        <v>270</v>
      </c>
      <c r="E287" s="99" t="s">
        <v>216</v>
      </c>
      <c r="F287" s="90">
        <v>3180</v>
      </c>
    </row>
    <row r="288" spans="1:6" s="12" customFormat="1" ht="20.25" x14ac:dyDescent="0.3">
      <c r="A288" s="67" t="s">
        <v>271</v>
      </c>
      <c r="B288" s="14" t="s">
        <v>59</v>
      </c>
      <c r="C288" s="15" t="s">
        <v>251</v>
      </c>
      <c r="D288" s="10" t="s">
        <v>272</v>
      </c>
      <c r="E288" s="99"/>
      <c r="F288" s="91">
        <f t="shared" ref="F288" si="114">+F289</f>
        <v>1035</v>
      </c>
    </row>
    <row r="289" spans="1:6" s="1" customFormat="1" ht="20.25" x14ac:dyDescent="0.3">
      <c r="A289" s="32" t="s">
        <v>28</v>
      </c>
      <c r="B289" s="14" t="s">
        <v>59</v>
      </c>
      <c r="C289" s="15" t="s">
        <v>251</v>
      </c>
      <c r="D289" s="15" t="s">
        <v>272</v>
      </c>
      <c r="E289" s="99" t="s">
        <v>29</v>
      </c>
      <c r="F289" s="90">
        <v>1035</v>
      </c>
    </row>
    <row r="290" spans="1:6" s="12" customFormat="1" ht="20.25" x14ac:dyDescent="0.3">
      <c r="A290" s="67" t="s">
        <v>273</v>
      </c>
      <c r="B290" s="14" t="s">
        <v>59</v>
      </c>
      <c r="C290" s="15" t="s">
        <v>251</v>
      </c>
      <c r="D290" s="10" t="s">
        <v>274</v>
      </c>
      <c r="E290" s="99"/>
      <c r="F290" s="91">
        <f t="shared" ref="F290" si="115">F291</f>
        <v>1010.1</v>
      </c>
    </row>
    <row r="291" spans="1:6" s="1" customFormat="1" ht="20.25" x14ac:dyDescent="0.3">
      <c r="A291" s="32" t="s">
        <v>28</v>
      </c>
      <c r="B291" s="14" t="s">
        <v>59</v>
      </c>
      <c r="C291" s="15" t="s">
        <v>251</v>
      </c>
      <c r="D291" s="15" t="s">
        <v>274</v>
      </c>
      <c r="E291" s="99" t="s">
        <v>29</v>
      </c>
      <c r="F291" s="90">
        <v>1010.1</v>
      </c>
    </row>
    <row r="292" spans="1:6" s="12" customFormat="1" ht="37.5" x14ac:dyDescent="0.3">
      <c r="A292" s="67" t="s">
        <v>265</v>
      </c>
      <c r="B292" s="14" t="s">
        <v>59</v>
      </c>
      <c r="C292" s="15" t="s">
        <v>251</v>
      </c>
      <c r="D292" s="10" t="s">
        <v>266</v>
      </c>
      <c r="E292" s="99"/>
      <c r="F292" s="91">
        <f t="shared" ref="F292" si="116">+F293</f>
        <v>15634</v>
      </c>
    </row>
    <row r="293" spans="1:6" s="1" customFormat="1" ht="20.25" x14ac:dyDescent="0.3">
      <c r="A293" s="32" t="s">
        <v>28</v>
      </c>
      <c r="B293" s="14" t="s">
        <v>59</v>
      </c>
      <c r="C293" s="15" t="s">
        <v>251</v>
      </c>
      <c r="D293" s="15" t="s">
        <v>266</v>
      </c>
      <c r="E293" s="99" t="s">
        <v>29</v>
      </c>
      <c r="F293" s="90">
        <v>15634</v>
      </c>
    </row>
    <row r="294" spans="1:6" s="8" customFormat="1" ht="20.25" x14ac:dyDescent="0.3">
      <c r="A294" s="13" t="s">
        <v>275</v>
      </c>
      <c r="B294" s="14" t="s">
        <v>59</v>
      </c>
      <c r="C294" s="15" t="s">
        <v>276</v>
      </c>
      <c r="D294" s="15"/>
      <c r="E294" s="99"/>
      <c r="F294" s="90">
        <f t="shared" ref="F294:F295" si="117">F295</f>
        <v>74839.199999999997</v>
      </c>
    </row>
    <row r="295" spans="1:6" s="11" customFormat="1" ht="37.5" x14ac:dyDescent="0.3">
      <c r="A295" s="67" t="s">
        <v>252</v>
      </c>
      <c r="B295" s="14" t="s">
        <v>59</v>
      </c>
      <c r="C295" s="15" t="s">
        <v>276</v>
      </c>
      <c r="D295" s="15" t="s">
        <v>253</v>
      </c>
      <c r="E295" s="99"/>
      <c r="F295" s="90">
        <f t="shared" si="117"/>
        <v>74839.199999999997</v>
      </c>
    </row>
    <row r="296" spans="1:6" s="12" customFormat="1" ht="20.25" x14ac:dyDescent="0.3">
      <c r="A296" s="67" t="s">
        <v>277</v>
      </c>
      <c r="B296" s="14" t="s">
        <v>59</v>
      </c>
      <c r="C296" s="15" t="s">
        <v>276</v>
      </c>
      <c r="D296" s="15" t="s">
        <v>278</v>
      </c>
      <c r="E296" s="99"/>
      <c r="F296" s="90">
        <f t="shared" ref="F296" si="118">F297+F304</f>
        <v>74839.199999999997</v>
      </c>
    </row>
    <row r="297" spans="1:6" s="12" customFormat="1" ht="20.25" x14ac:dyDescent="0.3">
      <c r="A297" s="67" t="s">
        <v>279</v>
      </c>
      <c r="B297" s="14" t="s">
        <v>59</v>
      </c>
      <c r="C297" s="15" t="s">
        <v>276</v>
      </c>
      <c r="D297" s="15" t="s">
        <v>280</v>
      </c>
      <c r="E297" s="99"/>
      <c r="F297" s="90">
        <f t="shared" ref="F297" si="119">F298+F300+F302</f>
        <v>10612.9</v>
      </c>
    </row>
    <row r="298" spans="1:6" s="12" customFormat="1" ht="37.5" x14ac:dyDescent="0.3">
      <c r="A298" s="67" t="s">
        <v>281</v>
      </c>
      <c r="B298" s="14" t="s">
        <v>59</v>
      </c>
      <c r="C298" s="15" t="s">
        <v>276</v>
      </c>
      <c r="D298" s="15" t="s">
        <v>282</v>
      </c>
      <c r="E298" s="99"/>
      <c r="F298" s="90">
        <f t="shared" ref="F298:F302" si="120">F299</f>
        <v>5000</v>
      </c>
    </row>
    <row r="299" spans="1:6" s="1" customFormat="1" ht="20.25" x14ac:dyDescent="0.3">
      <c r="A299" s="32" t="s">
        <v>28</v>
      </c>
      <c r="B299" s="14" t="s">
        <v>59</v>
      </c>
      <c r="C299" s="15" t="s">
        <v>276</v>
      </c>
      <c r="D299" s="15" t="s">
        <v>282</v>
      </c>
      <c r="E299" s="99" t="s">
        <v>29</v>
      </c>
      <c r="F299" s="90">
        <v>5000</v>
      </c>
    </row>
    <row r="300" spans="1:6" s="12" customFormat="1" ht="37.5" x14ac:dyDescent="0.3">
      <c r="A300" s="67" t="s">
        <v>283</v>
      </c>
      <c r="B300" s="14" t="s">
        <v>59</v>
      </c>
      <c r="C300" s="15" t="s">
        <v>276</v>
      </c>
      <c r="D300" s="15" t="s">
        <v>284</v>
      </c>
      <c r="E300" s="99"/>
      <c r="F300" s="90">
        <f t="shared" si="120"/>
        <v>2920.5</v>
      </c>
    </row>
    <row r="301" spans="1:6" s="1" customFormat="1" ht="20.25" x14ac:dyDescent="0.3">
      <c r="A301" s="32" t="s">
        <v>28</v>
      </c>
      <c r="B301" s="14" t="s">
        <v>59</v>
      </c>
      <c r="C301" s="15" t="s">
        <v>276</v>
      </c>
      <c r="D301" s="15" t="s">
        <v>284</v>
      </c>
      <c r="E301" s="99" t="s">
        <v>29</v>
      </c>
      <c r="F301" s="90">
        <v>2920.5</v>
      </c>
    </row>
    <row r="302" spans="1:6" s="12" customFormat="1" ht="37.5" x14ac:dyDescent="0.3">
      <c r="A302" s="67" t="s">
        <v>285</v>
      </c>
      <c r="B302" s="14" t="s">
        <v>59</v>
      </c>
      <c r="C302" s="15" t="s">
        <v>276</v>
      </c>
      <c r="D302" s="15" t="s">
        <v>286</v>
      </c>
      <c r="E302" s="99"/>
      <c r="F302" s="90">
        <f t="shared" si="120"/>
        <v>2692.3999999999996</v>
      </c>
    </row>
    <row r="303" spans="1:6" s="1" customFormat="1" ht="20.25" x14ac:dyDescent="0.3">
      <c r="A303" s="32" t="s">
        <v>28</v>
      </c>
      <c r="B303" s="14" t="s">
        <v>59</v>
      </c>
      <c r="C303" s="15" t="s">
        <v>276</v>
      </c>
      <c r="D303" s="15" t="s">
        <v>286</v>
      </c>
      <c r="E303" s="99" t="s">
        <v>29</v>
      </c>
      <c r="F303" s="90">
        <v>2692.3999999999996</v>
      </c>
    </row>
    <row r="304" spans="1:6" s="12" customFormat="1" ht="20.25" x14ac:dyDescent="0.3">
      <c r="A304" s="67" t="s">
        <v>287</v>
      </c>
      <c r="B304" s="14" t="s">
        <v>59</v>
      </c>
      <c r="C304" s="15" t="s">
        <v>276</v>
      </c>
      <c r="D304" s="15" t="s">
        <v>288</v>
      </c>
      <c r="E304" s="99"/>
      <c r="F304" s="90">
        <f>F305</f>
        <v>64226.3</v>
      </c>
    </row>
    <row r="305" spans="1:6" s="12" customFormat="1" ht="20.25" x14ac:dyDescent="0.3">
      <c r="A305" s="67" t="s">
        <v>289</v>
      </c>
      <c r="B305" s="14" t="s">
        <v>59</v>
      </c>
      <c r="C305" s="15" t="s">
        <v>276</v>
      </c>
      <c r="D305" s="15" t="s">
        <v>290</v>
      </c>
      <c r="E305" s="99"/>
      <c r="F305" s="90">
        <f t="shared" ref="F305" si="121">F306</f>
        <v>64226.3</v>
      </c>
    </row>
    <row r="306" spans="1:6" s="1" customFormat="1" ht="20.25" x14ac:dyDescent="0.3">
      <c r="A306" s="32" t="s">
        <v>28</v>
      </c>
      <c r="B306" s="14" t="s">
        <v>59</v>
      </c>
      <c r="C306" s="15" t="s">
        <v>276</v>
      </c>
      <c r="D306" s="15" t="s">
        <v>290</v>
      </c>
      <c r="E306" s="99" t="s">
        <v>29</v>
      </c>
      <c r="F306" s="90">
        <v>64226.3</v>
      </c>
    </row>
    <row r="307" spans="1:6" s="22" customFormat="1" ht="20.25" x14ac:dyDescent="0.3">
      <c r="A307" s="76" t="s">
        <v>291</v>
      </c>
      <c r="B307" s="105" t="s">
        <v>59</v>
      </c>
      <c r="C307" s="63" t="s">
        <v>292</v>
      </c>
      <c r="D307" s="63"/>
      <c r="E307" s="102"/>
      <c r="F307" s="93">
        <f t="shared" ref="F307" si="122">+F314+F308</f>
        <v>3009.2999999999997</v>
      </c>
    </row>
    <row r="308" spans="1:6" s="11" customFormat="1" ht="37.5" x14ac:dyDescent="0.3">
      <c r="A308" s="67" t="s">
        <v>88</v>
      </c>
      <c r="B308" s="14" t="s">
        <v>59</v>
      </c>
      <c r="C308" s="15" t="s">
        <v>292</v>
      </c>
      <c r="D308" s="10" t="s">
        <v>89</v>
      </c>
      <c r="E308" s="99"/>
      <c r="F308" s="91">
        <f t="shared" ref="F308" si="123">F309</f>
        <v>550</v>
      </c>
    </row>
    <row r="309" spans="1:6" s="19" customFormat="1" ht="20.25" x14ac:dyDescent="0.3">
      <c r="A309" s="69" t="s">
        <v>90</v>
      </c>
      <c r="B309" s="14" t="s">
        <v>59</v>
      </c>
      <c r="C309" s="15" t="s">
        <v>292</v>
      </c>
      <c r="D309" s="24" t="s">
        <v>91</v>
      </c>
      <c r="E309" s="99"/>
      <c r="F309" s="91">
        <f t="shared" ref="F309:F310" si="124">SUM(F310)</f>
        <v>550</v>
      </c>
    </row>
    <row r="310" spans="1:6" s="19" customFormat="1" ht="37.5" x14ac:dyDescent="0.3">
      <c r="A310" s="70" t="s">
        <v>756</v>
      </c>
      <c r="B310" s="14" t="s">
        <v>59</v>
      </c>
      <c r="C310" s="15" t="s">
        <v>292</v>
      </c>
      <c r="D310" s="24" t="s">
        <v>775</v>
      </c>
      <c r="E310" s="99"/>
      <c r="F310" s="91">
        <f t="shared" si="124"/>
        <v>550</v>
      </c>
    </row>
    <row r="311" spans="1:6" s="12" customFormat="1" ht="37.5" x14ac:dyDescent="0.3">
      <c r="A311" s="67" t="s">
        <v>757</v>
      </c>
      <c r="B311" s="14" t="s">
        <v>59</v>
      </c>
      <c r="C311" s="15" t="s">
        <v>292</v>
      </c>
      <c r="D311" s="24" t="s">
        <v>780</v>
      </c>
      <c r="E311" s="98" t="s">
        <v>27</v>
      </c>
      <c r="F311" s="90">
        <f t="shared" ref="F311" si="125">SUM(F312:F313)</f>
        <v>550</v>
      </c>
    </row>
    <row r="312" spans="1:6" s="1" customFormat="1" ht="20.25" x14ac:dyDescent="0.3">
      <c r="A312" s="59" t="s">
        <v>28</v>
      </c>
      <c r="B312" s="14" t="s">
        <v>59</v>
      </c>
      <c r="C312" s="15" t="s">
        <v>292</v>
      </c>
      <c r="D312" s="24" t="s">
        <v>780</v>
      </c>
      <c r="E312" s="99" t="s">
        <v>29</v>
      </c>
      <c r="F312" s="90">
        <v>54</v>
      </c>
    </row>
    <row r="313" spans="1:6" s="22" customFormat="1" ht="20.25" x14ac:dyDescent="0.3">
      <c r="A313" s="59" t="s">
        <v>130</v>
      </c>
      <c r="B313" s="14" t="s">
        <v>59</v>
      </c>
      <c r="C313" s="15" t="s">
        <v>292</v>
      </c>
      <c r="D313" s="24" t="s">
        <v>780</v>
      </c>
      <c r="E313" s="101">
        <v>350</v>
      </c>
      <c r="F313" s="90">
        <v>496</v>
      </c>
    </row>
    <row r="314" spans="1:6" s="27" customFormat="1" ht="37.5" x14ac:dyDescent="0.3">
      <c r="A314" s="70" t="s">
        <v>293</v>
      </c>
      <c r="B314" s="9" t="s">
        <v>59</v>
      </c>
      <c r="C314" s="10" t="s">
        <v>292</v>
      </c>
      <c r="D314" s="10" t="s">
        <v>294</v>
      </c>
      <c r="E314" s="98"/>
      <c r="F314" s="91">
        <f t="shared" ref="F314" si="126">F315+F324</f>
        <v>2459.2999999999997</v>
      </c>
    </row>
    <row r="315" spans="1:6" s="28" customFormat="1" ht="20.25" x14ac:dyDescent="0.3">
      <c r="A315" s="70" t="s">
        <v>295</v>
      </c>
      <c r="B315" s="9" t="s">
        <v>59</v>
      </c>
      <c r="C315" s="10" t="s">
        <v>292</v>
      </c>
      <c r="D315" s="10" t="s">
        <v>296</v>
      </c>
      <c r="E315" s="98"/>
      <c r="F315" s="91">
        <f t="shared" ref="F315" si="127">F316</f>
        <v>320</v>
      </c>
    </row>
    <row r="316" spans="1:6" s="29" customFormat="1" ht="20.25" x14ac:dyDescent="0.3">
      <c r="A316" s="70" t="s">
        <v>90</v>
      </c>
      <c r="B316" s="14" t="s">
        <v>59</v>
      </c>
      <c r="C316" s="15" t="s">
        <v>292</v>
      </c>
      <c r="D316" s="10" t="s">
        <v>297</v>
      </c>
      <c r="E316" s="99"/>
      <c r="F316" s="90">
        <f t="shared" ref="F316" si="128">F317+F320</f>
        <v>320</v>
      </c>
    </row>
    <row r="317" spans="1:6" s="29" customFormat="1" ht="37.5" x14ac:dyDescent="0.3">
      <c r="A317" s="70" t="s">
        <v>298</v>
      </c>
      <c r="B317" s="14" t="s">
        <v>59</v>
      </c>
      <c r="C317" s="15" t="s">
        <v>292</v>
      </c>
      <c r="D317" s="10" t="s">
        <v>299</v>
      </c>
      <c r="E317" s="99"/>
      <c r="F317" s="90">
        <f t="shared" ref="F317:F318" si="129">F318</f>
        <v>80</v>
      </c>
    </row>
    <row r="318" spans="1:6" s="29" customFormat="1" ht="20.25" x14ac:dyDescent="0.3">
      <c r="A318" s="70" t="s">
        <v>300</v>
      </c>
      <c r="B318" s="14" t="s">
        <v>59</v>
      </c>
      <c r="C318" s="15" t="s">
        <v>292</v>
      </c>
      <c r="D318" s="10" t="s">
        <v>301</v>
      </c>
      <c r="E318" s="99"/>
      <c r="F318" s="90">
        <f t="shared" si="129"/>
        <v>80</v>
      </c>
    </row>
    <row r="319" spans="1:6" s="22" customFormat="1" ht="20.25" x14ac:dyDescent="0.3">
      <c r="A319" s="59" t="s">
        <v>28</v>
      </c>
      <c r="B319" s="14" t="s">
        <v>59</v>
      </c>
      <c r="C319" s="15" t="s">
        <v>292</v>
      </c>
      <c r="D319" s="10" t="s">
        <v>301</v>
      </c>
      <c r="E319" s="101">
        <v>240</v>
      </c>
      <c r="F319" s="90">
        <v>80</v>
      </c>
    </row>
    <row r="320" spans="1:6" s="29" customFormat="1" ht="20.25" x14ac:dyDescent="0.3">
      <c r="A320" s="70" t="s">
        <v>302</v>
      </c>
      <c r="B320" s="14" t="s">
        <v>59</v>
      </c>
      <c r="C320" s="15" t="s">
        <v>292</v>
      </c>
      <c r="D320" s="10" t="s">
        <v>303</v>
      </c>
      <c r="E320" s="99"/>
      <c r="F320" s="90">
        <f t="shared" ref="F320" si="130">F321</f>
        <v>240</v>
      </c>
    </row>
    <row r="321" spans="1:6" s="29" customFormat="1" ht="23.85" customHeight="1" x14ac:dyDescent="0.3">
      <c r="A321" s="70" t="s">
        <v>304</v>
      </c>
      <c r="B321" s="14" t="s">
        <v>59</v>
      </c>
      <c r="C321" s="15" t="s">
        <v>292</v>
      </c>
      <c r="D321" s="10" t="s">
        <v>305</v>
      </c>
      <c r="E321" s="99"/>
      <c r="F321" s="90">
        <f>F322+F323</f>
        <v>240</v>
      </c>
    </row>
    <row r="322" spans="1:6" s="22" customFormat="1" ht="20.25" x14ac:dyDescent="0.3">
      <c r="A322" s="59" t="s">
        <v>28</v>
      </c>
      <c r="B322" s="14" t="s">
        <v>59</v>
      </c>
      <c r="C322" s="15" t="s">
        <v>292</v>
      </c>
      <c r="D322" s="10" t="s">
        <v>305</v>
      </c>
      <c r="E322" s="101">
        <v>240</v>
      </c>
      <c r="F322" s="90">
        <v>5</v>
      </c>
    </row>
    <row r="323" spans="1:6" s="22" customFormat="1" ht="20.25" x14ac:dyDescent="0.3">
      <c r="A323" s="59" t="s">
        <v>130</v>
      </c>
      <c r="B323" s="14" t="s">
        <v>59</v>
      </c>
      <c r="C323" s="15" t="s">
        <v>292</v>
      </c>
      <c r="D323" s="10" t="s">
        <v>305</v>
      </c>
      <c r="E323" s="101">
        <v>350</v>
      </c>
      <c r="F323" s="90">
        <v>235</v>
      </c>
    </row>
    <row r="324" spans="1:6" s="28" customFormat="1" ht="20.25" x14ac:dyDescent="0.3">
      <c r="A324" s="70" t="s">
        <v>306</v>
      </c>
      <c r="B324" s="9" t="s">
        <v>59</v>
      </c>
      <c r="C324" s="10" t="s">
        <v>292</v>
      </c>
      <c r="D324" s="10" t="s">
        <v>307</v>
      </c>
      <c r="E324" s="98"/>
      <c r="F324" s="91">
        <f t="shared" ref="F324" si="131">F325</f>
        <v>2139.2999999999997</v>
      </c>
    </row>
    <row r="325" spans="1:6" s="29" customFormat="1" ht="20.25" x14ac:dyDescent="0.3">
      <c r="A325" s="70" t="s">
        <v>308</v>
      </c>
      <c r="B325" s="14" t="s">
        <v>59</v>
      </c>
      <c r="C325" s="15" t="s">
        <v>292</v>
      </c>
      <c r="D325" s="10" t="s">
        <v>309</v>
      </c>
      <c r="E325" s="99"/>
      <c r="F325" s="90">
        <f t="shared" ref="F325" si="132">F326+F336+F333</f>
        <v>2139.2999999999997</v>
      </c>
    </row>
    <row r="326" spans="1:6" s="29" customFormat="1" ht="20.25" x14ac:dyDescent="0.3">
      <c r="A326" s="70" t="s">
        <v>310</v>
      </c>
      <c r="B326" s="14" t="s">
        <v>59</v>
      </c>
      <c r="C326" s="15" t="s">
        <v>292</v>
      </c>
      <c r="D326" s="10" t="s">
        <v>311</v>
      </c>
      <c r="E326" s="99"/>
      <c r="F326" s="90">
        <f t="shared" ref="F326" si="133">F327+F329+F331</f>
        <v>1070.5999999999999</v>
      </c>
    </row>
    <row r="327" spans="1:6" s="29" customFormat="1" ht="21.2" customHeight="1" x14ac:dyDescent="0.3">
      <c r="A327" s="70" t="s">
        <v>312</v>
      </c>
      <c r="B327" s="14" t="s">
        <v>59</v>
      </c>
      <c r="C327" s="15" t="s">
        <v>292</v>
      </c>
      <c r="D327" s="10" t="s">
        <v>313</v>
      </c>
      <c r="E327" s="99"/>
      <c r="F327" s="90">
        <f t="shared" ref="F327" si="134">F328</f>
        <v>493.4</v>
      </c>
    </row>
    <row r="328" spans="1:6" s="29" customFormat="1" ht="37.5" x14ac:dyDescent="0.3">
      <c r="A328" s="32" t="s">
        <v>262</v>
      </c>
      <c r="B328" s="14" t="s">
        <v>59</v>
      </c>
      <c r="C328" s="15" t="s">
        <v>292</v>
      </c>
      <c r="D328" s="10" t="s">
        <v>313</v>
      </c>
      <c r="E328" s="99" t="s">
        <v>216</v>
      </c>
      <c r="F328" s="90">
        <v>493.4</v>
      </c>
    </row>
    <row r="329" spans="1:6" s="29" customFormat="1" ht="37.5" x14ac:dyDescent="0.3">
      <c r="A329" s="70" t="s">
        <v>314</v>
      </c>
      <c r="B329" s="14" t="s">
        <v>59</v>
      </c>
      <c r="C329" s="15" t="s">
        <v>292</v>
      </c>
      <c r="D329" s="10" t="s">
        <v>315</v>
      </c>
      <c r="E329" s="99"/>
      <c r="F329" s="90">
        <f t="shared" ref="F329" si="135">F330</f>
        <v>441</v>
      </c>
    </row>
    <row r="330" spans="1:6" s="29" customFormat="1" ht="37.5" x14ac:dyDescent="0.3">
      <c r="A330" s="32" t="s">
        <v>262</v>
      </c>
      <c r="B330" s="14" t="s">
        <v>59</v>
      </c>
      <c r="C330" s="15" t="s">
        <v>292</v>
      </c>
      <c r="D330" s="10" t="s">
        <v>315</v>
      </c>
      <c r="E330" s="99" t="s">
        <v>216</v>
      </c>
      <c r="F330" s="90">
        <v>441</v>
      </c>
    </row>
    <row r="331" spans="1:6" s="29" customFormat="1" ht="37.5" x14ac:dyDescent="0.3">
      <c r="A331" s="70" t="s">
        <v>316</v>
      </c>
      <c r="B331" s="14" t="s">
        <v>59</v>
      </c>
      <c r="C331" s="15" t="s">
        <v>292</v>
      </c>
      <c r="D331" s="10" t="s">
        <v>317</v>
      </c>
      <c r="E331" s="99"/>
      <c r="F331" s="90">
        <f t="shared" ref="F331" si="136">F332</f>
        <v>136.19999999999999</v>
      </c>
    </row>
    <row r="332" spans="1:6" s="29" customFormat="1" ht="37.5" x14ac:dyDescent="0.3">
      <c r="A332" s="32" t="s">
        <v>262</v>
      </c>
      <c r="B332" s="14" t="s">
        <v>59</v>
      </c>
      <c r="C332" s="15" t="s">
        <v>292</v>
      </c>
      <c r="D332" s="10" t="s">
        <v>317</v>
      </c>
      <c r="E332" s="99" t="s">
        <v>216</v>
      </c>
      <c r="F332" s="90">
        <v>136.19999999999999</v>
      </c>
    </row>
    <row r="333" spans="1:6" s="29" customFormat="1" ht="20.25" x14ac:dyDescent="0.3">
      <c r="A333" s="70" t="s">
        <v>302</v>
      </c>
      <c r="B333" s="14" t="s">
        <v>59</v>
      </c>
      <c r="C333" s="15" t="s">
        <v>292</v>
      </c>
      <c r="D333" s="10" t="s">
        <v>320</v>
      </c>
      <c r="E333" s="99"/>
      <c r="F333" s="90">
        <f t="shared" ref="F333:F334" si="137">F334</f>
        <v>100</v>
      </c>
    </row>
    <row r="334" spans="1:6" s="29" customFormat="1" ht="37.5" x14ac:dyDescent="0.3">
      <c r="A334" s="70" t="s">
        <v>321</v>
      </c>
      <c r="B334" s="14" t="s">
        <v>59</v>
      </c>
      <c r="C334" s="15" t="s">
        <v>292</v>
      </c>
      <c r="D334" s="10" t="s">
        <v>322</v>
      </c>
      <c r="E334" s="99"/>
      <c r="F334" s="90">
        <f t="shared" si="137"/>
        <v>100</v>
      </c>
    </row>
    <row r="335" spans="1:6" s="22" customFormat="1" ht="20.25" x14ac:dyDescent="0.3">
      <c r="A335" s="59" t="s">
        <v>130</v>
      </c>
      <c r="B335" s="14" t="s">
        <v>59</v>
      </c>
      <c r="C335" s="15" t="s">
        <v>292</v>
      </c>
      <c r="D335" s="10" t="s">
        <v>322</v>
      </c>
      <c r="E335" s="101">
        <v>350</v>
      </c>
      <c r="F335" s="90">
        <v>100</v>
      </c>
    </row>
    <row r="336" spans="1:6" s="29" customFormat="1" ht="37.5" x14ac:dyDescent="0.3">
      <c r="A336" s="70" t="s">
        <v>318</v>
      </c>
      <c r="B336" s="14" t="s">
        <v>59</v>
      </c>
      <c r="C336" s="15" t="s">
        <v>292</v>
      </c>
      <c r="D336" s="10" t="s">
        <v>319</v>
      </c>
      <c r="E336" s="99"/>
      <c r="F336" s="90">
        <f t="shared" ref="F336" si="138">F337</f>
        <v>968.69999999999993</v>
      </c>
    </row>
    <row r="337" spans="1:6" s="29" customFormat="1" ht="37.5" x14ac:dyDescent="0.3">
      <c r="A337" s="32" t="s">
        <v>262</v>
      </c>
      <c r="B337" s="14" t="s">
        <v>59</v>
      </c>
      <c r="C337" s="15" t="s">
        <v>292</v>
      </c>
      <c r="D337" s="10" t="s">
        <v>319</v>
      </c>
      <c r="E337" s="99" t="s">
        <v>216</v>
      </c>
      <c r="F337" s="90">
        <v>968.69999999999993</v>
      </c>
    </row>
    <row r="338" spans="1:6" s="7" customFormat="1" ht="23.85" customHeight="1" x14ac:dyDescent="0.3">
      <c r="A338" s="62" t="s">
        <v>323</v>
      </c>
      <c r="B338" s="54" t="s">
        <v>69</v>
      </c>
      <c r="C338" s="31" t="s">
        <v>0</v>
      </c>
      <c r="D338" s="31"/>
      <c r="E338" s="103"/>
      <c r="F338" s="92">
        <f>F339+F360+F377+F422</f>
        <v>499449.59999999998</v>
      </c>
    </row>
    <row r="339" spans="1:6" s="22" customFormat="1" ht="20.25" x14ac:dyDescent="0.3">
      <c r="A339" s="13" t="s">
        <v>324</v>
      </c>
      <c r="B339" s="14" t="s">
        <v>69</v>
      </c>
      <c r="C339" s="15" t="s">
        <v>13</v>
      </c>
      <c r="D339" s="15"/>
      <c r="E339" s="99"/>
      <c r="F339" s="93">
        <f t="shared" ref="F339" si="139">+F340+F353</f>
        <v>99836</v>
      </c>
    </row>
    <row r="340" spans="1:6" s="11" customFormat="1" ht="37.5" x14ac:dyDescent="0.3">
      <c r="A340" s="32" t="s">
        <v>325</v>
      </c>
      <c r="B340" s="9" t="s">
        <v>69</v>
      </c>
      <c r="C340" s="10" t="s">
        <v>13</v>
      </c>
      <c r="D340" s="10" t="s">
        <v>326</v>
      </c>
      <c r="E340" s="98"/>
      <c r="F340" s="90">
        <f t="shared" ref="F340" si="140">F341+F349</f>
        <v>94336</v>
      </c>
    </row>
    <row r="341" spans="1:6" s="11" customFormat="1" ht="20.25" x14ac:dyDescent="0.3">
      <c r="A341" s="32" t="s">
        <v>327</v>
      </c>
      <c r="B341" s="9" t="s">
        <v>69</v>
      </c>
      <c r="C341" s="10" t="s">
        <v>13</v>
      </c>
      <c r="D341" s="10" t="s">
        <v>328</v>
      </c>
      <c r="E341" s="98" t="s">
        <v>27</v>
      </c>
      <c r="F341" s="90">
        <f t="shared" ref="F341" si="141">F342</f>
        <v>89336</v>
      </c>
    </row>
    <row r="342" spans="1:6" s="16" customFormat="1" ht="37.5" x14ac:dyDescent="0.3">
      <c r="A342" s="32" t="s">
        <v>329</v>
      </c>
      <c r="B342" s="9" t="s">
        <v>69</v>
      </c>
      <c r="C342" s="10" t="s">
        <v>13</v>
      </c>
      <c r="D342" s="10" t="s">
        <v>330</v>
      </c>
      <c r="E342" s="98" t="s">
        <v>27</v>
      </c>
      <c r="F342" s="90">
        <f t="shared" ref="F342" si="142">F343+F345+F347</f>
        <v>89336</v>
      </c>
    </row>
    <row r="343" spans="1:6" s="12" customFormat="1" ht="44.1" customHeight="1" x14ac:dyDescent="0.3">
      <c r="A343" s="67" t="s">
        <v>331</v>
      </c>
      <c r="B343" s="9" t="s">
        <v>69</v>
      </c>
      <c r="C343" s="10" t="s">
        <v>13</v>
      </c>
      <c r="D343" s="10" t="s">
        <v>332</v>
      </c>
      <c r="E343" s="98" t="s">
        <v>27</v>
      </c>
      <c r="F343" s="91">
        <f t="shared" ref="F343" si="143">+F344</f>
        <v>34222.5</v>
      </c>
    </row>
    <row r="344" spans="1:6" s="1" customFormat="1" ht="20.25" x14ac:dyDescent="0.3">
      <c r="A344" s="32" t="s">
        <v>333</v>
      </c>
      <c r="B344" s="14" t="s">
        <v>69</v>
      </c>
      <c r="C344" s="15" t="s">
        <v>13</v>
      </c>
      <c r="D344" s="30" t="s">
        <v>332</v>
      </c>
      <c r="E344" s="99" t="s">
        <v>334</v>
      </c>
      <c r="F344" s="90">
        <v>34222.5</v>
      </c>
    </row>
    <row r="345" spans="1:6" s="12" customFormat="1" ht="37.5" x14ac:dyDescent="0.3">
      <c r="A345" s="67" t="s">
        <v>335</v>
      </c>
      <c r="B345" s="9" t="s">
        <v>69</v>
      </c>
      <c r="C345" s="10" t="s">
        <v>13</v>
      </c>
      <c r="D345" s="10" t="s">
        <v>336</v>
      </c>
      <c r="E345" s="98" t="s">
        <v>27</v>
      </c>
      <c r="F345" s="90">
        <f t="shared" ref="F345:F347" si="144">+F346</f>
        <v>55110.8</v>
      </c>
    </row>
    <row r="346" spans="1:6" s="1" customFormat="1" ht="20.25" x14ac:dyDescent="0.3">
      <c r="A346" s="32" t="s">
        <v>333</v>
      </c>
      <c r="B346" s="14" t="s">
        <v>69</v>
      </c>
      <c r="C346" s="15" t="s">
        <v>13</v>
      </c>
      <c r="D346" s="30" t="s">
        <v>336</v>
      </c>
      <c r="E346" s="99" t="s">
        <v>334</v>
      </c>
      <c r="F346" s="90">
        <v>55110.8</v>
      </c>
    </row>
    <row r="347" spans="1:6" s="12" customFormat="1" ht="37.5" x14ac:dyDescent="0.3">
      <c r="A347" s="67" t="s">
        <v>337</v>
      </c>
      <c r="B347" s="9" t="s">
        <v>69</v>
      </c>
      <c r="C347" s="10" t="s">
        <v>13</v>
      </c>
      <c r="D347" s="10" t="s">
        <v>789</v>
      </c>
      <c r="E347" s="98" t="s">
        <v>27</v>
      </c>
      <c r="F347" s="90">
        <f t="shared" si="144"/>
        <v>2.7</v>
      </c>
    </row>
    <row r="348" spans="1:6" s="1" customFormat="1" ht="20.25" x14ac:dyDescent="0.3">
      <c r="A348" s="32" t="s">
        <v>28</v>
      </c>
      <c r="B348" s="14" t="s">
        <v>69</v>
      </c>
      <c r="C348" s="15" t="s">
        <v>13</v>
      </c>
      <c r="D348" s="30" t="s">
        <v>789</v>
      </c>
      <c r="E348" s="99" t="s">
        <v>29</v>
      </c>
      <c r="F348" s="90">
        <v>2.7</v>
      </c>
    </row>
    <row r="349" spans="1:6" s="11" customFormat="1" ht="20.25" x14ac:dyDescent="0.3">
      <c r="A349" s="67" t="s">
        <v>338</v>
      </c>
      <c r="B349" s="9" t="s">
        <v>69</v>
      </c>
      <c r="C349" s="10" t="s">
        <v>13</v>
      </c>
      <c r="D349" s="10" t="s">
        <v>339</v>
      </c>
      <c r="E349" s="98" t="s">
        <v>27</v>
      </c>
      <c r="F349" s="90">
        <f t="shared" ref="F349:F351" si="145">F350</f>
        <v>5000</v>
      </c>
    </row>
    <row r="350" spans="1:6" s="16" customFormat="1" ht="20.25" x14ac:dyDescent="0.3">
      <c r="A350" s="67" t="s">
        <v>279</v>
      </c>
      <c r="B350" s="9" t="s">
        <v>69</v>
      </c>
      <c r="C350" s="10" t="s">
        <v>13</v>
      </c>
      <c r="D350" s="10" t="s">
        <v>340</v>
      </c>
      <c r="E350" s="98" t="s">
        <v>27</v>
      </c>
      <c r="F350" s="90">
        <f t="shared" si="145"/>
        <v>5000</v>
      </c>
    </row>
    <row r="351" spans="1:6" ht="20.25" x14ac:dyDescent="0.3">
      <c r="A351" s="67" t="s">
        <v>341</v>
      </c>
      <c r="B351" s="14" t="s">
        <v>69</v>
      </c>
      <c r="C351" s="15" t="s">
        <v>13</v>
      </c>
      <c r="D351" s="30" t="s">
        <v>342</v>
      </c>
      <c r="E351" s="99"/>
      <c r="F351" s="90">
        <f t="shared" si="145"/>
        <v>5000</v>
      </c>
    </row>
    <row r="352" spans="1:6" s="1" customFormat="1" ht="20.25" x14ac:dyDescent="0.3">
      <c r="A352" s="32" t="s">
        <v>28</v>
      </c>
      <c r="B352" s="14" t="s">
        <v>69</v>
      </c>
      <c r="C352" s="15" t="s">
        <v>13</v>
      </c>
      <c r="D352" s="30" t="s">
        <v>342</v>
      </c>
      <c r="E352" s="99" t="s">
        <v>29</v>
      </c>
      <c r="F352" s="90">
        <v>5000</v>
      </c>
    </row>
    <row r="353" spans="1:6" s="11" customFormat="1" ht="37.5" x14ac:dyDescent="0.3">
      <c r="A353" s="32" t="s">
        <v>158</v>
      </c>
      <c r="B353" s="9" t="s">
        <v>69</v>
      </c>
      <c r="C353" s="10" t="s">
        <v>13</v>
      </c>
      <c r="D353" s="10" t="s">
        <v>159</v>
      </c>
      <c r="E353" s="98"/>
      <c r="F353" s="90">
        <f t="shared" ref="F353:F354" si="146">+F354</f>
        <v>5500</v>
      </c>
    </row>
    <row r="354" spans="1:6" s="11" customFormat="1" ht="20.25" x14ac:dyDescent="0.3">
      <c r="A354" s="32" t="s">
        <v>164</v>
      </c>
      <c r="B354" s="9" t="s">
        <v>69</v>
      </c>
      <c r="C354" s="10" t="s">
        <v>13</v>
      </c>
      <c r="D354" s="10" t="s">
        <v>165</v>
      </c>
      <c r="E354" s="98"/>
      <c r="F354" s="90">
        <f t="shared" si="146"/>
        <v>5500</v>
      </c>
    </row>
    <row r="355" spans="1:6" s="16" customFormat="1" ht="20.25" x14ac:dyDescent="0.3">
      <c r="A355" s="32" t="s">
        <v>166</v>
      </c>
      <c r="B355" s="9" t="s">
        <v>69</v>
      </c>
      <c r="C355" s="10" t="s">
        <v>13</v>
      </c>
      <c r="D355" s="10" t="s">
        <v>167</v>
      </c>
      <c r="E355" s="98" t="s">
        <v>27</v>
      </c>
      <c r="F355" s="90">
        <f t="shared" ref="F355" si="147">F356+F358</f>
        <v>5500</v>
      </c>
    </row>
    <row r="356" spans="1:6" s="16" customFormat="1" ht="20.25" x14ac:dyDescent="0.3">
      <c r="A356" s="32" t="s">
        <v>753</v>
      </c>
      <c r="B356" s="9" t="s">
        <v>69</v>
      </c>
      <c r="C356" s="10" t="s">
        <v>13</v>
      </c>
      <c r="D356" s="10" t="s">
        <v>343</v>
      </c>
      <c r="E356" s="98" t="s">
        <v>27</v>
      </c>
      <c r="F356" s="90">
        <f t="shared" ref="F356" si="148">F357</f>
        <v>1000</v>
      </c>
    </row>
    <row r="357" spans="1:6" s="1" customFormat="1" ht="20.25" x14ac:dyDescent="0.3">
      <c r="A357" s="32" t="s">
        <v>28</v>
      </c>
      <c r="B357" s="14" t="s">
        <v>69</v>
      </c>
      <c r="C357" s="15" t="s">
        <v>13</v>
      </c>
      <c r="D357" s="15" t="s">
        <v>343</v>
      </c>
      <c r="E357" s="99" t="s">
        <v>29</v>
      </c>
      <c r="F357" s="90">
        <v>1000</v>
      </c>
    </row>
    <row r="358" spans="1:6" s="16" customFormat="1" ht="20.25" x14ac:dyDescent="0.3">
      <c r="A358" s="67" t="s">
        <v>344</v>
      </c>
      <c r="B358" s="9" t="s">
        <v>69</v>
      </c>
      <c r="C358" s="10" t="s">
        <v>13</v>
      </c>
      <c r="D358" s="10" t="s">
        <v>345</v>
      </c>
      <c r="E358" s="98" t="s">
        <v>27</v>
      </c>
      <c r="F358" s="90">
        <f t="shared" ref="F358" si="149">F359</f>
        <v>4500</v>
      </c>
    </row>
    <row r="359" spans="1:6" s="1" customFormat="1" ht="20.25" x14ac:dyDescent="0.3">
      <c r="A359" s="32" t="s">
        <v>28</v>
      </c>
      <c r="B359" s="14" t="s">
        <v>69</v>
      </c>
      <c r="C359" s="15" t="s">
        <v>13</v>
      </c>
      <c r="D359" s="15" t="s">
        <v>345</v>
      </c>
      <c r="E359" s="99" t="s">
        <v>29</v>
      </c>
      <c r="F359" s="90">
        <v>4500</v>
      </c>
    </row>
    <row r="360" spans="1:6" s="8" customFormat="1" ht="20.25" x14ac:dyDescent="0.3">
      <c r="A360" s="13" t="s">
        <v>346</v>
      </c>
      <c r="B360" s="14" t="s">
        <v>69</v>
      </c>
      <c r="C360" s="15" t="s">
        <v>1</v>
      </c>
      <c r="D360" s="15"/>
      <c r="E360" s="99"/>
      <c r="F360" s="91">
        <f t="shared" ref="F360" si="150">+F361</f>
        <v>168556.3</v>
      </c>
    </row>
    <row r="361" spans="1:6" s="11" customFormat="1" ht="37.5" x14ac:dyDescent="0.3">
      <c r="A361" s="67" t="s">
        <v>325</v>
      </c>
      <c r="B361" s="14" t="s">
        <v>69</v>
      </c>
      <c r="C361" s="15" t="s">
        <v>1</v>
      </c>
      <c r="D361" s="15" t="s">
        <v>326</v>
      </c>
      <c r="E361" s="99"/>
      <c r="F361" s="91">
        <f t="shared" ref="F361" si="151">F362</f>
        <v>168556.3</v>
      </c>
    </row>
    <row r="362" spans="1:6" s="11" customFormat="1" ht="20.25" x14ac:dyDescent="0.3">
      <c r="A362" s="67" t="s">
        <v>347</v>
      </c>
      <c r="B362" s="14" t="s">
        <v>69</v>
      </c>
      <c r="C362" s="15" t="s">
        <v>1</v>
      </c>
      <c r="D362" s="15" t="s">
        <v>348</v>
      </c>
      <c r="E362" s="99"/>
      <c r="F362" s="91">
        <f>F363+F368+F371+F374</f>
        <v>168556.3</v>
      </c>
    </row>
    <row r="363" spans="1:6" s="12" customFormat="1" ht="20.25" x14ac:dyDescent="0.3">
      <c r="A363" s="67" t="s">
        <v>279</v>
      </c>
      <c r="B363" s="14" t="s">
        <v>69</v>
      </c>
      <c r="C363" s="15" t="s">
        <v>1</v>
      </c>
      <c r="D363" s="15" t="s">
        <v>349</v>
      </c>
      <c r="E363" s="99"/>
      <c r="F363" s="90">
        <f>F364+F366</f>
        <v>8157.9</v>
      </c>
    </row>
    <row r="364" spans="1:6" s="12" customFormat="1" ht="20.25" x14ac:dyDescent="0.3">
      <c r="A364" s="67" t="s">
        <v>350</v>
      </c>
      <c r="B364" s="14" t="s">
        <v>69</v>
      </c>
      <c r="C364" s="15" t="s">
        <v>1</v>
      </c>
      <c r="D364" s="15" t="s">
        <v>351</v>
      </c>
      <c r="E364" s="99"/>
      <c r="F364" s="90">
        <f t="shared" ref="F364:F366" si="152">F365</f>
        <v>3000</v>
      </c>
    </row>
    <row r="365" spans="1:6" s="1" customFormat="1" ht="75" x14ac:dyDescent="0.3">
      <c r="A365" s="32" t="s">
        <v>352</v>
      </c>
      <c r="B365" s="14" t="s">
        <v>69</v>
      </c>
      <c r="C365" s="15" t="s">
        <v>1</v>
      </c>
      <c r="D365" s="15" t="s">
        <v>351</v>
      </c>
      <c r="E365" s="99" t="s">
        <v>353</v>
      </c>
      <c r="F365" s="90">
        <v>3000</v>
      </c>
    </row>
    <row r="366" spans="1:6" s="12" customFormat="1" ht="20.25" x14ac:dyDescent="0.3">
      <c r="A366" s="67" t="s">
        <v>354</v>
      </c>
      <c r="B366" s="14" t="s">
        <v>69</v>
      </c>
      <c r="C366" s="15" t="s">
        <v>1</v>
      </c>
      <c r="D366" s="15" t="s">
        <v>355</v>
      </c>
      <c r="E366" s="99"/>
      <c r="F366" s="90">
        <f t="shared" si="152"/>
        <v>5157.8999999999996</v>
      </c>
    </row>
    <row r="367" spans="1:6" s="1" customFormat="1" ht="20.25" x14ac:dyDescent="0.3">
      <c r="A367" s="32" t="s">
        <v>28</v>
      </c>
      <c r="B367" s="14" t="s">
        <v>69</v>
      </c>
      <c r="C367" s="15" t="s">
        <v>1</v>
      </c>
      <c r="D367" s="15" t="s">
        <v>355</v>
      </c>
      <c r="E367" s="99" t="s">
        <v>29</v>
      </c>
      <c r="F367" s="90">
        <v>5157.8999999999996</v>
      </c>
    </row>
    <row r="368" spans="1:6" s="12" customFormat="1" ht="20.25" x14ac:dyDescent="0.3">
      <c r="A368" s="77" t="s">
        <v>358</v>
      </c>
      <c r="B368" s="14" t="s">
        <v>69</v>
      </c>
      <c r="C368" s="15" t="s">
        <v>1</v>
      </c>
      <c r="D368" s="15" t="s">
        <v>359</v>
      </c>
      <c r="E368" s="99"/>
      <c r="F368" s="90">
        <f t="shared" ref="F368:F369" si="153">F369</f>
        <v>1175</v>
      </c>
    </row>
    <row r="369" spans="1:6" s="12" customFormat="1" ht="37.5" x14ac:dyDescent="0.3">
      <c r="A369" s="77" t="s">
        <v>360</v>
      </c>
      <c r="B369" s="14" t="s">
        <v>69</v>
      </c>
      <c r="C369" s="15" t="s">
        <v>1</v>
      </c>
      <c r="D369" s="15" t="s">
        <v>361</v>
      </c>
      <c r="E369" s="99"/>
      <c r="F369" s="90">
        <f t="shared" si="153"/>
        <v>1175</v>
      </c>
    </row>
    <row r="370" spans="1:6" s="1" customFormat="1" ht="20.25" x14ac:dyDescent="0.3">
      <c r="A370" s="32" t="s">
        <v>28</v>
      </c>
      <c r="B370" s="14" t="s">
        <v>69</v>
      </c>
      <c r="C370" s="15" t="s">
        <v>1</v>
      </c>
      <c r="D370" s="15" t="s">
        <v>361</v>
      </c>
      <c r="E370" s="99" t="s">
        <v>29</v>
      </c>
      <c r="F370" s="90">
        <v>1175</v>
      </c>
    </row>
    <row r="371" spans="1:6" ht="20.25" x14ac:dyDescent="0.3">
      <c r="A371" s="77" t="s">
        <v>362</v>
      </c>
      <c r="B371" s="14" t="s">
        <v>69</v>
      </c>
      <c r="C371" s="15" t="s">
        <v>1</v>
      </c>
      <c r="D371" s="15" t="s">
        <v>363</v>
      </c>
      <c r="E371" s="99"/>
      <c r="F371" s="90">
        <f t="shared" ref="F371:F372" si="154">F372</f>
        <v>1208.2</v>
      </c>
    </row>
    <row r="372" spans="1:6" s="12" customFormat="1" ht="20.25" x14ac:dyDescent="0.3">
      <c r="A372" s="77" t="s">
        <v>364</v>
      </c>
      <c r="B372" s="14" t="s">
        <v>69</v>
      </c>
      <c r="C372" s="15" t="s">
        <v>1</v>
      </c>
      <c r="D372" s="15" t="s">
        <v>365</v>
      </c>
      <c r="E372" s="99"/>
      <c r="F372" s="90">
        <f t="shared" si="154"/>
        <v>1208.2</v>
      </c>
    </row>
    <row r="373" spans="1:6" s="1" customFormat="1" ht="20.25" x14ac:dyDescent="0.3">
      <c r="A373" s="32" t="s">
        <v>28</v>
      </c>
      <c r="B373" s="14" t="s">
        <v>69</v>
      </c>
      <c r="C373" s="15" t="s">
        <v>1</v>
      </c>
      <c r="D373" s="15" t="s">
        <v>365</v>
      </c>
      <c r="E373" s="99" t="s">
        <v>29</v>
      </c>
      <c r="F373" s="90">
        <v>1208.2</v>
      </c>
    </row>
    <row r="374" spans="1:6" ht="20.25" x14ac:dyDescent="0.3">
      <c r="A374" s="67" t="s">
        <v>366</v>
      </c>
      <c r="B374" s="14" t="s">
        <v>69</v>
      </c>
      <c r="C374" s="15" t="s">
        <v>1</v>
      </c>
      <c r="D374" s="15" t="s">
        <v>367</v>
      </c>
      <c r="E374" s="99"/>
      <c r="F374" s="90">
        <f t="shared" ref="F374" si="155">F375</f>
        <v>158015.19999999998</v>
      </c>
    </row>
    <row r="375" spans="1:6" s="12" customFormat="1" ht="20.25" x14ac:dyDescent="0.3">
      <c r="A375" s="67" t="s">
        <v>368</v>
      </c>
      <c r="B375" s="14" t="s">
        <v>69</v>
      </c>
      <c r="C375" s="15" t="s">
        <v>1</v>
      </c>
      <c r="D375" s="15" t="s">
        <v>369</v>
      </c>
      <c r="E375" s="99"/>
      <c r="F375" s="90">
        <f t="shared" ref="F375" si="156">+F376</f>
        <v>158015.19999999998</v>
      </c>
    </row>
    <row r="376" spans="1:6" s="1" customFormat="1" ht="20.25" x14ac:dyDescent="0.3">
      <c r="A376" s="58" t="s">
        <v>333</v>
      </c>
      <c r="B376" s="14" t="s">
        <v>69</v>
      </c>
      <c r="C376" s="15" t="s">
        <v>1</v>
      </c>
      <c r="D376" s="15" t="s">
        <v>369</v>
      </c>
      <c r="E376" s="99" t="s">
        <v>334</v>
      </c>
      <c r="F376" s="90">
        <v>158015.19999999998</v>
      </c>
    </row>
    <row r="377" spans="1:6" s="8" customFormat="1" ht="20.25" x14ac:dyDescent="0.3">
      <c r="A377" s="13" t="s">
        <v>370</v>
      </c>
      <c r="B377" s="14" t="s">
        <v>69</v>
      </c>
      <c r="C377" s="15" t="s">
        <v>25</v>
      </c>
      <c r="D377" s="15"/>
      <c r="E377" s="99"/>
      <c r="F377" s="91">
        <f>+F378+F390</f>
        <v>208536.2</v>
      </c>
    </row>
    <row r="378" spans="1:6" s="11" customFormat="1" ht="34.35" customHeight="1" x14ac:dyDescent="0.3">
      <c r="A378" s="67" t="s">
        <v>88</v>
      </c>
      <c r="B378" s="14" t="s">
        <v>69</v>
      </c>
      <c r="C378" s="15" t="s">
        <v>25</v>
      </c>
      <c r="D378" s="24" t="s">
        <v>89</v>
      </c>
      <c r="E378" s="99"/>
      <c r="F378" s="91">
        <f t="shared" ref="F378" si="157">F379+F382</f>
        <v>15695</v>
      </c>
    </row>
    <row r="379" spans="1:6" s="1" customFormat="1" ht="20.25" x14ac:dyDescent="0.3">
      <c r="A379" s="67" t="s">
        <v>371</v>
      </c>
      <c r="B379" s="14" t="s">
        <v>69</v>
      </c>
      <c r="C379" s="15" t="s">
        <v>25</v>
      </c>
      <c r="D379" s="24" t="s">
        <v>372</v>
      </c>
      <c r="E379" s="99"/>
      <c r="F379" s="90">
        <f t="shared" ref="F379:F380" si="158">F380</f>
        <v>11875</v>
      </c>
    </row>
    <row r="380" spans="1:6" s="1" customFormat="1" ht="56.25" x14ac:dyDescent="0.3">
      <c r="A380" s="67" t="s">
        <v>373</v>
      </c>
      <c r="B380" s="14" t="s">
        <v>69</v>
      </c>
      <c r="C380" s="15" t="s">
        <v>25</v>
      </c>
      <c r="D380" s="24" t="s">
        <v>374</v>
      </c>
      <c r="E380" s="99"/>
      <c r="F380" s="90">
        <f t="shared" si="158"/>
        <v>11875</v>
      </c>
    </row>
    <row r="381" spans="1:6" s="1" customFormat="1" ht="20.25" x14ac:dyDescent="0.3">
      <c r="A381" s="59" t="s">
        <v>333</v>
      </c>
      <c r="B381" s="14" t="s">
        <v>69</v>
      </c>
      <c r="C381" s="15" t="s">
        <v>25</v>
      </c>
      <c r="D381" s="24" t="s">
        <v>374</v>
      </c>
      <c r="E381" s="99" t="s">
        <v>334</v>
      </c>
      <c r="F381" s="90">
        <v>11875</v>
      </c>
    </row>
    <row r="382" spans="1:6" s="12" customFormat="1" ht="20.25" x14ac:dyDescent="0.3">
      <c r="A382" s="67" t="s">
        <v>90</v>
      </c>
      <c r="B382" s="14" t="s">
        <v>69</v>
      </c>
      <c r="C382" s="15" t="s">
        <v>25</v>
      </c>
      <c r="D382" s="24" t="s">
        <v>91</v>
      </c>
      <c r="E382" s="99"/>
      <c r="F382" s="91">
        <f t="shared" ref="F382" si="159">SUM(F383:F383)</f>
        <v>3820</v>
      </c>
    </row>
    <row r="383" spans="1:6" s="1" customFormat="1" ht="20.25" x14ac:dyDescent="0.3">
      <c r="A383" s="67" t="s">
        <v>375</v>
      </c>
      <c r="B383" s="14" t="s">
        <v>69</v>
      </c>
      <c r="C383" s="15" t="s">
        <v>25</v>
      </c>
      <c r="D383" s="24" t="s">
        <v>376</v>
      </c>
      <c r="E383" s="99"/>
      <c r="F383" s="90">
        <f>SUM(F384+F386+F388)</f>
        <v>3820</v>
      </c>
    </row>
    <row r="384" spans="1:6" s="1" customFormat="1" ht="20.25" x14ac:dyDescent="0.3">
      <c r="A384" s="67" t="s">
        <v>788</v>
      </c>
      <c r="B384" s="14" t="s">
        <v>69</v>
      </c>
      <c r="C384" s="15" t="s">
        <v>25</v>
      </c>
      <c r="D384" s="24" t="s">
        <v>377</v>
      </c>
      <c r="E384" s="99"/>
      <c r="F384" s="90">
        <f t="shared" ref="F384" si="160">+F385</f>
        <v>1100</v>
      </c>
    </row>
    <row r="385" spans="1:6" s="1" customFormat="1" ht="20.25" x14ac:dyDescent="0.3">
      <c r="A385" s="59" t="s">
        <v>28</v>
      </c>
      <c r="B385" s="14" t="s">
        <v>69</v>
      </c>
      <c r="C385" s="15" t="s">
        <v>25</v>
      </c>
      <c r="D385" s="24" t="s">
        <v>377</v>
      </c>
      <c r="E385" s="99" t="s">
        <v>29</v>
      </c>
      <c r="F385" s="90">
        <v>1100</v>
      </c>
    </row>
    <row r="386" spans="1:6" s="1" customFormat="1" ht="20.25" x14ac:dyDescent="0.3">
      <c r="A386" s="67" t="s">
        <v>830</v>
      </c>
      <c r="B386" s="14" t="s">
        <v>69</v>
      </c>
      <c r="C386" s="15" t="s">
        <v>25</v>
      </c>
      <c r="D386" s="24" t="s">
        <v>379</v>
      </c>
      <c r="E386" s="99"/>
      <c r="F386" s="90">
        <f t="shared" ref="F386" si="161">+F387</f>
        <v>800</v>
      </c>
    </row>
    <row r="387" spans="1:6" s="1" customFormat="1" ht="20.25" x14ac:dyDescent="0.3">
      <c r="A387" s="59" t="s">
        <v>28</v>
      </c>
      <c r="B387" s="14" t="s">
        <v>69</v>
      </c>
      <c r="C387" s="15" t="s">
        <v>25</v>
      </c>
      <c r="D387" s="24" t="s">
        <v>379</v>
      </c>
      <c r="E387" s="99" t="s">
        <v>29</v>
      </c>
      <c r="F387" s="90">
        <v>800</v>
      </c>
    </row>
    <row r="388" spans="1:6" s="1" customFormat="1" ht="20.25" x14ac:dyDescent="0.3">
      <c r="A388" s="67" t="s">
        <v>380</v>
      </c>
      <c r="B388" s="14" t="s">
        <v>69</v>
      </c>
      <c r="C388" s="15" t="s">
        <v>25</v>
      </c>
      <c r="D388" s="24" t="s">
        <v>381</v>
      </c>
      <c r="E388" s="99"/>
      <c r="F388" s="90">
        <f t="shared" ref="F388" si="162">+F389</f>
        <v>1920</v>
      </c>
    </row>
    <row r="389" spans="1:6" s="1" customFormat="1" ht="20.25" x14ac:dyDescent="0.3">
      <c r="A389" s="59" t="s">
        <v>28</v>
      </c>
      <c r="B389" s="14" t="s">
        <v>69</v>
      </c>
      <c r="C389" s="15" t="s">
        <v>25</v>
      </c>
      <c r="D389" s="24" t="s">
        <v>381</v>
      </c>
      <c r="E389" s="99" t="s">
        <v>29</v>
      </c>
      <c r="F389" s="90">
        <v>1920</v>
      </c>
    </row>
    <row r="390" spans="1:6" ht="37.5" x14ac:dyDescent="0.3">
      <c r="A390" s="67" t="s">
        <v>325</v>
      </c>
      <c r="B390" s="14" t="s">
        <v>69</v>
      </c>
      <c r="C390" s="15" t="s">
        <v>25</v>
      </c>
      <c r="D390" s="15" t="s">
        <v>326</v>
      </c>
      <c r="E390" s="99"/>
      <c r="F390" s="90">
        <f t="shared" ref="F390" si="163">F391+F406</f>
        <v>192841.2</v>
      </c>
    </row>
    <row r="391" spans="1:6" ht="20.25" x14ac:dyDescent="0.3">
      <c r="A391" s="67" t="s">
        <v>382</v>
      </c>
      <c r="B391" s="14" t="s">
        <v>69</v>
      </c>
      <c r="C391" s="15" t="s">
        <v>25</v>
      </c>
      <c r="D391" s="15" t="s">
        <v>383</v>
      </c>
      <c r="E391" s="99"/>
      <c r="F391" s="90">
        <f t="shared" ref="F391" si="164">F392+F395</f>
        <v>121520.20000000001</v>
      </c>
    </row>
    <row r="392" spans="1:6" ht="20.25" x14ac:dyDescent="0.3">
      <c r="A392" s="67" t="s">
        <v>279</v>
      </c>
      <c r="B392" s="14" t="s">
        <v>69</v>
      </c>
      <c r="C392" s="15" t="s">
        <v>25</v>
      </c>
      <c r="D392" s="15" t="s">
        <v>384</v>
      </c>
      <c r="E392" s="99"/>
      <c r="F392" s="90">
        <f t="shared" ref="F392:F393" si="165">F393</f>
        <v>200</v>
      </c>
    </row>
    <row r="393" spans="1:6" ht="20.25" x14ac:dyDescent="0.3">
      <c r="A393" s="67" t="s">
        <v>385</v>
      </c>
      <c r="B393" s="14" t="s">
        <v>69</v>
      </c>
      <c r="C393" s="15" t="s">
        <v>25</v>
      </c>
      <c r="D393" s="15" t="s">
        <v>386</v>
      </c>
      <c r="E393" s="99"/>
      <c r="F393" s="90">
        <f t="shared" si="165"/>
        <v>200</v>
      </c>
    </row>
    <row r="394" spans="1:6" s="1" customFormat="1" ht="20.25" x14ac:dyDescent="0.3">
      <c r="A394" s="59" t="s">
        <v>28</v>
      </c>
      <c r="B394" s="14" t="s">
        <v>69</v>
      </c>
      <c r="C394" s="15" t="s">
        <v>25</v>
      </c>
      <c r="D394" s="60" t="s">
        <v>386</v>
      </c>
      <c r="E394" s="99" t="s">
        <v>29</v>
      </c>
      <c r="F394" s="90">
        <v>200</v>
      </c>
    </row>
    <row r="395" spans="1:6" ht="20.25" x14ac:dyDescent="0.3">
      <c r="A395" s="67" t="s">
        <v>387</v>
      </c>
      <c r="B395" s="14" t="s">
        <v>69</v>
      </c>
      <c r="C395" s="15" t="s">
        <v>25</v>
      </c>
      <c r="D395" s="15" t="s">
        <v>388</v>
      </c>
      <c r="E395" s="99"/>
      <c r="F395" s="90">
        <f t="shared" ref="F395" si="166">+F396+F398+F400+F402+F404</f>
        <v>121320.20000000001</v>
      </c>
    </row>
    <row r="396" spans="1:6" ht="37.5" x14ac:dyDescent="0.3">
      <c r="A396" s="67" t="s">
        <v>802</v>
      </c>
      <c r="B396" s="14" t="s">
        <v>69</v>
      </c>
      <c r="C396" s="15" t="s">
        <v>25</v>
      </c>
      <c r="D396" s="15" t="s">
        <v>801</v>
      </c>
      <c r="E396" s="99"/>
      <c r="F396" s="90">
        <f t="shared" ref="F396:F404" si="167">F397</f>
        <v>85000</v>
      </c>
    </row>
    <row r="397" spans="1:6" s="1" customFormat="1" ht="20.25" x14ac:dyDescent="0.3">
      <c r="A397" s="59" t="s">
        <v>28</v>
      </c>
      <c r="B397" s="14" t="s">
        <v>69</v>
      </c>
      <c r="C397" s="15" t="s">
        <v>25</v>
      </c>
      <c r="D397" s="60" t="s">
        <v>801</v>
      </c>
      <c r="E397" s="99" t="s">
        <v>29</v>
      </c>
      <c r="F397" s="90">
        <v>85000</v>
      </c>
    </row>
    <row r="398" spans="1:6" ht="20.25" x14ac:dyDescent="0.3">
      <c r="A398" s="67" t="s">
        <v>389</v>
      </c>
      <c r="B398" s="14" t="s">
        <v>69</v>
      </c>
      <c r="C398" s="15" t="s">
        <v>25</v>
      </c>
      <c r="D398" s="15" t="s">
        <v>390</v>
      </c>
      <c r="E398" s="99"/>
      <c r="F398" s="90">
        <f t="shared" si="167"/>
        <v>7908.0000000000009</v>
      </c>
    </row>
    <row r="399" spans="1:6" s="1" customFormat="1" ht="20.25" x14ac:dyDescent="0.3">
      <c r="A399" s="59" t="s">
        <v>28</v>
      </c>
      <c r="B399" s="14" t="s">
        <v>69</v>
      </c>
      <c r="C399" s="15" t="s">
        <v>25</v>
      </c>
      <c r="D399" s="60" t="s">
        <v>390</v>
      </c>
      <c r="E399" s="99" t="s">
        <v>29</v>
      </c>
      <c r="F399" s="90">
        <v>7908.0000000000009</v>
      </c>
    </row>
    <row r="400" spans="1:6" ht="20.25" x14ac:dyDescent="0.3">
      <c r="A400" s="67" t="s">
        <v>391</v>
      </c>
      <c r="B400" s="14" t="s">
        <v>69</v>
      </c>
      <c r="C400" s="15" t="s">
        <v>25</v>
      </c>
      <c r="D400" s="15" t="s">
        <v>392</v>
      </c>
      <c r="E400" s="99"/>
      <c r="F400" s="90">
        <f t="shared" si="167"/>
        <v>16344.8</v>
      </c>
    </row>
    <row r="401" spans="1:6" s="1" customFormat="1" ht="20.25" x14ac:dyDescent="0.3">
      <c r="A401" s="59" t="s">
        <v>28</v>
      </c>
      <c r="B401" s="14" t="s">
        <v>69</v>
      </c>
      <c r="C401" s="15" t="s">
        <v>25</v>
      </c>
      <c r="D401" s="60" t="s">
        <v>392</v>
      </c>
      <c r="E401" s="99" t="s">
        <v>29</v>
      </c>
      <c r="F401" s="90">
        <v>16344.8</v>
      </c>
    </row>
    <row r="402" spans="1:6" ht="20.25" x14ac:dyDescent="0.3">
      <c r="A402" s="67" t="s">
        <v>393</v>
      </c>
      <c r="B402" s="14" t="s">
        <v>69</v>
      </c>
      <c r="C402" s="15" t="s">
        <v>25</v>
      </c>
      <c r="D402" s="15" t="s">
        <v>394</v>
      </c>
      <c r="E402" s="99"/>
      <c r="F402" s="90">
        <f t="shared" si="167"/>
        <v>555.6</v>
      </c>
    </row>
    <row r="403" spans="1:6" s="1" customFormat="1" ht="20.25" x14ac:dyDescent="0.3">
      <c r="A403" s="59" t="s">
        <v>28</v>
      </c>
      <c r="B403" s="14" t="s">
        <v>69</v>
      </c>
      <c r="C403" s="15" t="s">
        <v>25</v>
      </c>
      <c r="D403" s="60" t="s">
        <v>394</v>
      </c>
      <c r="E403" s="99" t="s">
        <v>29</v>
      </c>
      <c r="F403" s="90">
        <v>555.6</v>
      </c>
    </row>
    <row r="404" spans="1:6" ht="20.25" x14ac:dyDescent="0.3">
      <c r="A404" s="67" t="s">
        <v>395</v>
      </c>
      <c r="B404" s="14" t="s">
        <v>69</v>
      </c>
      <c r="C404" s="15" t="s">
        <v>25</v>
      </c>
      <c r="D404" s="15" t="s">
        <v>396</v>
      </c>
      <c r="E404" s="99"/>
      <c r="F404" s="90">
        <f t="shared" si="167"/>
        <v>11511.800000000001</v>
      </c>
    </row>
    <row r="405" spans="1:6" s="1" customFormat="1" ht="20.25" x14ac:dyDescent="0.3">
      <c r="A405" s="59" t="s">
        <v>28</v>
      </c>
      <c r="B405" s="14" t="s">
        <v>69</v>
      </c>
      <c r="C405" s="15" t="s">
        <v>25</v>
      </c>
      <c r="D405" s="60" t="s">
        <v>396</v>
      </c>
      <c r="E405" s="99" t="s">
        <v>29</v>
      </c>
      <c r="F405" s="90">
        <v>11511.800000000001</v>
      </c>
    </row>
    <row r="406" spans="1:6" ht="20.25" x14ac:dyDescent="0.3">
      <c r="A406" s="67" t="s">
        <v>397</v>
      </c>
      <c r="B406" s="14" t="s">
        <v>69</v>
      </c>
      <c r="C406" s="15" t="s">
        <v>25</v>
      </c>
      <c r="D406" s="15" t="s">
        <v>398</v>
      </c>
      <c r="E406" s="99"/>
      <c r="F406" s="90">
        <f t="shared" ref="F406" si="168">F407</f>
        <v>71321</v>
      </c>
    </row>
    <row r="407" spans="1:6" ht="20.25" x14ac:dyDescent="0.3">
      <c r="A407" s="67" t="s">
        <v>399</v>
      </c>
      <c r="B407" s="14" t="s">
        <v>69</v>
      </c>
      <c r="C407" s="15" t="s">
        <v>25</v>
      </c>
      <c r="D407" s="15" t="s">
        <v>400</v>
      </c>
      <c r="E407" s="99"/>
      <c r="F407" s="90">
        <f t="shared" ref="F407" si="169">F408+F410+F412+F414+F416+F418+F420</f>
        <v>71321</v>
      </c>
    </row>
    <row r="408" spans="1:6" ht="20.25" x14ac:dyDescent="0.3">
      <c r="A408" s="67" t="s">
        <v>401</v>
      </c>
      <c r="B408" s="14" t="s">
        <v>69</v>
      </c>
      <c r="C408" s="15" t="s">
        <v>25</v>
      </c>
      <c r="D408" s="15" t="s">
        <v>402</v>
      </c>
      <c r="E408" s="99"/>
      <c r="F408" s="90">
        <f t="shared" ref="F408:F420" si="170">F409</f>
        <v>5350</v>
      </c>
    </row>
    <row r="409" spans="1:6" s="1" customFormat="1" ht="20.25" x14ac:dyDescent="0.3">
      <c r="A409" s="59" t="s">
        <v>28</v>
      </c>
      <c r="B409" s="14" t="s">
        <v>69</v>
      </c>
      <c r="C409" s="15" t="s">
        <v>25</v>
      </c>
      <c r="D409" s="60" t="s">
        <v>402</v>
      </c>
      <c r="E409" s="99" t="s">
        <v>29</v>
      </c>
      <c r="F409" s="90">
        <v>5350</v>
      </c>
    </row>
    <row r="410" spans="1:6" ht="20.25" x14ac:dyDescent="0.3">
      <c r="A410" s="67" t="s">
        <v>403</v>
      </c>
      <c r="B410" s="14" t="s">
        <v>69</v>
      </c>
      <c r="C410" s="15" t="s">
        <v>25</v>
      </c>
      <c r="D410" s="15" t="s">
        <v>404</v>
      </c>
      <c r="E410" s="99"/>
      <c r="F410" s="90">
        <f t="shared" si="170"/>
        <v>14430</v>
      </c>
    </row>
    <row r="411" spans="1:6" s="1" customFormat="1" ht="20.25" x14ac:dyDescent="0.3">
      <c r="A411" s="59" t="s">
        <v>28</v>
      </c>
      <c r="B411" s="14" t="s">
        <v>69</v>
      </c>
      <c r="C411" s="15" t="s">
        <v>25</v>
      </c>
      <c r="D411" s="60" t="s">
        <v>404</v>
      </c>
      <c r="E411" s="99" t="s">
        <v>29</v>
      </c>
      <c r="F411" s="90">
        <v>14430</v>
      </c>
    </row>
    <row r="412" spans="1:6" ht="20.25" x14ac:dyDescent="0.3">
      <c r="A412" s="67" t="s">
        <v>405</v>
      </c>
      <c r="B412" s="14" t="s">
        <v>69</v>
      </c>
      <c r="C412" s="15" t="s">
        <v>25</v>
      </c>
      <c r="D412" s="15" t="s">
        <v>406</v>
      </c>
      <c r="E412" s="99"/>
      <c r="F412" s="90">
        <f t="shared" si="170"/>
        <v>2770</v>
      </c>
    </row>
    <row r="413" spans="1:6" s="1" customFormat="1" ht="20.25" x14ac:dyDescent="0.3">
      <c r="A413" s="59" t="s">
        <v>28</v>
      </c>
      <c r="B413" s="14" t="s">
        <v>69</v>
      </c>
      <c r="C413" s="15" t="s">
        <v>25</v>
      </c>
      <c r="D413" s="60" t="s">
        <v>406</v>
      </c>
      <c r="E413" s="99" t="s">
        <v>29</v>
      </c>
      <c r="F413" s="90">
        <v>2770</v>
      </c>
    </row>
    <row r="414" spans="1:6" ht="20.25" x14ac:dyDescent="0.3">
      <c r="A414" s="67" t="s">
        <v>407</v>
      </c>
      <c r="B414" s="14" t="s">
        <v>69</v>
      </c>
      <c r="C414" s="15" t="s">
        <v>25</v>
      </c>
      <c r="D414" s="15" t="s">
        <v>408</v>
      </c>
      <c r="E414" s="99"/>
      <c r="F414" s="90">
        <f t="shared" si="170"/>
        <v>2280</v>
      </c>
    </row>
    <row r="415" spans="1:6" s="1" customFormat="1" ht="20.25" x14ac:dyDescent="0.3">
      <c r="A415" s="59" t="s">
        <v>28</v>
      </c>
      <c r="B415" s="14" t="s">
        <v>69</v>
      </c>
      <c r="C415" s="15" t="s">
        <v>25</v>
      </c>
      <c r="D415" s="60" t="s">
        <v>408</v>
      </c>
      <c r="E415" s="99" t="s">
        <v>29</v>
      </c>
      <c r="F415" s="90">
        <v>2280</v>
      </c>
    </row>
    <row r="416" spans="1:6" ht="20.25" x14ac:dyDescent="0.3">
      <c r="A416" s="67" t="s">
        <v>409</v>
      </c>
      <c r="B416" s="14" t="s">
        <v>69</v>
      </c>
      <c r="C416" s="15" t="s">
        <v>25</v>
      </c>
      <c r="D416" s="15" t="s">
        <v>410</v>
      </c>
      <c r="E416" s="99"/>
      <c r="F416" s="90">
        <f t="shared" si="170"/>
        <v>2890</v>
      </c>
    </row>
    <row r="417" spans="1:6" s="1" customFormat="1" ht="20.25" x14ac:dyDescent="0.3">
      <c r="A417" s="59" t="s">
        <v>28</v>
      </c>
      <c r="B417" s="14" t="s">
        <v>69</v>
      </c>
      <c r="C417" s="15" t="s">
        <v>25</v>
      </c>
      <c r="D417" s="60" t="s">
        <v>411</v>
      </c>
      <c r="E417" s="99" t="s">
        <v>29</v>
      </c>
      <c r="F417" s="90">
        <v>2890</v>
      </c>
    </row>
    <row r="418" spans="1:6" ht="20.25" x14ac:dyDescent="0.3">
      <c r="A418" s="67" t="s">
        <v>412</v>
      </c>
      <c r="B418" s="14" t="s">
        <v>69</v>
      </c>
      <c r="C418" s="15" t="s">
        <v>25</v>
      </c>
      <c r="D418" s="15" t="s">
        <v>413</v>
      </c>
      <c r="E418" s="99"/>
      <c r="F418" s="90">
        <f t="shared" si="170"/>
        <v>4093</v>
      </c>
    </row>
    <row r="419" spans="1:6" s="1" customFormat="1" ht="20.25" x14ac:dyDescent="0.3">
      <c r="A419" s="59" t="s">
        <v>28</v>
      </c>
      <c r="B419" s="14" t="s">
        <v>69</v>
      </c>
      <c r="C419" s="15" t="s">
        <v>25</v>
      </c>
      <c r="D419" s="60" t="s">
        <v>413</v>
      </c>
      <c r="E419" s="99" t="s">
        <v>29</v>
      </c>
      <c r="F419" s="90">
        <v>4093</v>
      </c>
    </row>
    <row r="420" spans="1:6" ht="37.5" x14ac:dyDescent="0.3">
      <c r="A420" s="67" t="s">
        <v>414</v>
      </c>
      <c r="B420" s="14" t="s">
        <v>69</v>
      </c>
      <c r="C420" s="15" t="s">
        <v>25</v>
      </c>
      <c r="D420" s="15" t="s">
        <v>415</v>
      </c>
      <c r="E420" s="99"/>
      <c r="F420" s="90">
        <f t="shared" si="170"/>
        <v>39508</v>
      </c>
    </row>
    <row r="421" spans="1:6" s="1" customFormat="1" ht="20.25" x14ac:dyDescent="0.3">
      <c r="A421" s="59" t="s">
        <v>28</v>
      </c>
      <c r="B421" s="14" t="s">
        <v>69</v>
      </c>
      <c r="C421" s="15" t="s">
        <v>25</v>
      </c>
      <c r="D421" s="60" t="s">
        <v>415</v>
      </c>
      <c r="E421" s="99" t="s">
        <v>29</v>
      </c>
      <c r="F421" s="90">
        <v>39508</v>
      </c>
    </row>
    <row r="422" spans="1:6" s="8" customFormat="1" ht="20.25" x14ac:dyDescent="0.3">
      <c r="A422" s="13" t="s">
        <v>416</v>
      </c>
      <c r="B422" s="14" t="s">
        <v>69</v>
      </c>
      <c r="C422" s="15" t="s">
        <v>69</v>
      </c>
      <c r="D422" s="15"/>
      <c r="E422" s="99"/>
      <c r="F422" s="91">
        <f t="shared" ref="F422" si="171">+F423+F431</f>
        <v>22521.1</v>
      </c>
    </row>
    <row r="423" spans="1:6" s="8" customFormat="1" ht="37.5" x14ac:dyDescent="0.3">
      <c r="A423" s="38" t="s">
        <v>7</v>
      </c>
      <c r="B423" s="14" t="s">
        <v>69</v>
      </c>
      <c r="C423" s="15" t="s">
        <v>69</v>
      </c>
      <c r="D423" s="15" t="s">
        <v>6</v>
      </c>
      <c r="E423" s="99"/>
      <c r="F423" s="91">
        <f t="shared" ref="F423:F426" si="172">+F424</f>
        <v>8878.9</v>
      </c>
    </row>
    <row r="424" spans="1:6" s="8" customFormat="1" ht="37.5" x14ac:dyDescent="0.3">
      <c r="A424" s="38" t="s">
        <v>46</v>
      </c>
      <c r="B424" s="14" t="s">
        <v>69</v>
      </c>
      <c r="C424" s="15" t="s">
        <v>69</v>
      </c>
      <c r="D424" s="15" t="s">
        <v>47</v>
      </c>
      <c r="E424" s="99"/>
      <c r="F424" s="91">
        <f t="shared" si="172"/>
        <v>8878.9</v>
      </c>
    </row>
    <row r="425" spans="1:6" s="8" customFormat="1" ht="20.25" x14ac:dyDescent="0.3">
      <c r="A425" s="67" t="s">
        <v>16</v>
      </c>
      <c r="B425" s="14" t="s">
        <v>69</v>
      </c>
      <c r="C425" s="15" t="s">
        <v>69</v>
      </c>
      <c r="D425" s="15" t="s">
        <v>51</v>
      </c>
      <c r="E425" s="99"/>
      <c r="F425" s="91">
        <f t="shared" ref="F425" si="173">+F426+F428</f>
        <v>8878.9</v>
      </c>
    </row>
    <row r="426" spans="1:6" s="8" customFormat="1" ht="20.25" x14ac:dyDescent="0.3">
      <c r="A426" s="38" t="s">
        <v>56</v>
      </c>
      <c r="B426" s="14" t="s">
        <v>69</v>
      </c>
      <c r="C426" s="15" t="s">
        <v>69</v>
      </c>
      <c r="D426" s="15" t="s">
        <v>57</v>
      </c>
      <c r="E426" s="99"/>
      <c r="F426" s="91">
        <f t="shared" si="172"/>
        <v>8462.1</v>
      </c>
    </row>
    <row r="427" spans="1:6" s="1" customFormat="1" ht="20.25" x14ac:dyDescent="0.3">
      <c r="A427" s="32" t="s">
        <v>43</v>
      </c>
      <c r="B427" s="14" t="s">
        <v>69</v>
      </c>
      <c r="C427" s="15" t="s">
        <v>69</v>
      </c>
      <c r="D427" s="15" t="s">
        <v>57</v>
      </c>
      <c r="E427" s="99" t="s">
        <v>44</v>
      </c>
      <c r="F427" s="90">
        <v>8462.1</v>
      </c>
    </row>
    <row r="428" spans="1:6" s="12" customFormat="1" ht="37.5" x14ac:dyDescent="0.3">
      <c r="A428" s="32" t="s">
        <v>64</v>
      </c>
      <c r="B428" s="14" t="s">
        <v>69</v>
      </c>
      <c r="C428" s="15" t="s">
        <v>69</v>
      </c>
      <c r="D428" s="15" t="s">
        <v>65</v>
      </c>
      <c r="E428" s="99"/>
      <c r="F428" s="91">
        <f t="shared" ref="F428" si="174">+F429+F430</f>
        <v>416.8</v>
      </c>
    </row>
    <row r="429" spans="1:6" s="1" customFormat="1" ht="20.25" x14ac:dyDescent="0.3">
      <c r="A429" s="32" t="s">
        <v>43</v>
      </c>
      <c r="B429" s="14" t="s">
        <v>69</v>
      </c>
      <c r="C429" s="15" t="s">
        <v>69</v>
      </c>
      <c r="D429" s="15" t="s">
        <v>65</v>
      </c>
      <c r="E429" s="99" t="s">
        <v>44</v>
      </c>
      <c r="F429" s="90">
        <v>313.5</v>
      </c>
    </row>
    <row r="430" spans="1:6" s="1" customFormat="1" ht="20.25" x14ac:dyDescent="0.3">
      <c r="A430" s="32" t="s">
        <v>28</v>
      </c>
      <c r="B430" s="14" t="s">
        <v>69</v>
      </c>
      <c r="C430" s="15" t="s">
        <v>69</v>
      </c>
      <c r="D430" s="15" t="s">
        <v>65</v>
      </c>
      <c r="E430" s="99" t="s">
        <v>29</v>
      </c>
      <c r="F430" s="90">
        <v>103.3</v>
      </c>
    </row>
    <row r="431" spans="1:6" s="8" customFormat="1" ht="37.5" x14ac:dyDescent="0.3">
      <c r="A431" s="67" t="s">
        <v>325</v>
      </c>
      <c r="B431" s="14" t="s">
        <v>69</v>
      </c>
      <c r="C431" s="15" t="s">
        <v>69</v>
      </c>
      <c r="D431" s="15" t="s">
        <v>326</v>
      </c>
      <c r="E431" s="99"/>
      <c r="F431" s="91">
        <f t="shared" ref="F431:F434" si="175">+F432</f>
        <v>13642.199999999999</v>
      </c>
    </row>
    <row r="432" spans="1:6" s="8" customFormat="1" ht="20.25" x14ac:dyDescent="0.3">
      <c r="A432" s="67" t="s">
        <v>397</v>
      </c>
      <c r="B432" s="14" t="s">
        <v>69</v>
      </c>
      <c r="C432" s="15" t="s">
        <v>69</v>
      </c>
      <c r="D432" s="15" t="s">
        <v>398</v>
      </c>
      <c r="E432" s="99"/>
      <c r="F432" s="91">
        <f t="shared" si="175"/>
        <v>13642.199999999999</v>
      </c>
    </row>
    <row r="433" spans="1:6" s="8" customFormat="1" ht="20.25" x14ac:dyDescent="0.3">
      <c r="A433" s="67" t="s">
        <v>16</v>
      </c>
      <c r="B433" s="14" t="s">
        <v>69</v>
      </c>
      <c r="C433" s="15" t="s">
        <v>69</v>
      </c>
      <c r="D433" s="15" t="s">
        <v>417</v>
      </c>
      <c r="E433" s="99"/>
      <c r="F433" s="91">
        <f t="shared" si="175"/>
        <v>13642.199999999999</v>
      </c>
    </row>
    <row r="434" spans="1:6" s="8" customFormat="1" ht="20.25" x14ac:dyDescent="0.3">
      <c r="A434" s="67" t="s">
        <v>52</v>
      </c>
      <c r="B434" s="14" t="s">
        <v>69</v>
      </c>
      <c r="C434" s="15" t="s">
        <v>69</v>
      </c>
      <c r="D434" s="15" t="s">
        <v>418</v>
      </c>
      <c r="E434" s="99"/>
      <c r="F434" s="91">
        <f t="shared" si="175"/>
        <v>13642.199999999999</v>
      </c>
    </row>
    <row r="435" spans="1:6" s="8" customFormat="1" ht="37.5" x14ac:dyDescent="0.3">
      <c r="A435" s="67" t="s">
        <v>822</v>
      </c>
      <c r="B435" s="14" t="s">
        <v>69</v>
      </c>
      <c r="C435" s="15" t="s">
        <v>69</v>
      </c>
      <c r="D435" s="15" t="s">
        <v>419</v>
      </c>
      <c r="E435" s="99"/>
      <c r="F435" s="91">
        <f t="shared" ref="F435" si="176">+F436+F437</f>
        <v>13642.199999999999</v>
      </c>
    </row>
    <row r="436" spans="1:6" s="1" customFormat="1" ht="20.25" x14ac:dyDescent="0.3">
      <c r="A436" s="32" t="s">
        <v>43</v>
      </c>
      <c r="B436" s="14" t="s">
        <v>69</v>
      </c>
      <c r="C436" s="15" t="s">
        <v>69</v>
      </c>
      <c r="D436" s="15" t="s">
        <v>419</v>
      </c>
      <c r="E436" s="99" t="s">
        <v>44</v>
      </c>
      <c r="F436" s="90">
        <v>12874.099999999999</v>
      </c>
    </row>
    <row r="437" spans="1:6" s="1" customFormat="1" ht="20.25" x14ac:dyDescent="0.3">
      <c r="A437" s="59" t="s">
        <v>28</v>
      </c>
      <c r="B437" s="14" t="s">
        <v>69</v>
      </c>
      <c r="C437" s="15" t="s">
        <v>69</v>
      </c>
      <c r="D437" s="15" t="s">
        <v>419</v>
      </c>
      <c r="E437" s="99" t="s">
        <v>29</v>
      </c>
      <c r="F437" s="90">
        <v>768.1</v>
      </c>
    </row>
    <row r="438" spans="1:6" s="7" customFormat="1" ht="24.4" customHeight="1" x14ac:dyDescent="0.3">
      <c r="A438" s="62" t="s">
        <v>420</v>
      </c>
      <c r="B438" s="54" t="s">
        <v>73</v>
      </c>
      <c r="C438" s="31" t="s">
        <v>0</v>
      </c>
      <c r="D438" s="31"/>
      <c r="E438" s="103"/>
      <c r="F438" s="92">
        <f t="shared" ref="F438" si="177">+F439+F445</f>
        <v>15627.3</v>
      </c>
    </row>
    <row r="439" spans="1:6" s="8" customFormat="1" ht="20.25" x14ac:dyDescent="0.3">
      <c r="A439" s="38" t="s">
        <v>803</v>
      </c>
      <c r="B439" s="9" t="s">
        <v>73</v>
      </c>
      <c r="C439" s="10" t="s">
        <v>1</v>
      </c>
      <c r="D439" s="15"/>
      <c r="E439" s="98"/>
      <c r="F439" s="90">
        <f t="shared" ref="F439:F443" si="178">F440</f>
        <v>15625</v>
      </c>
    </row>
    <row r="440" spans="1:6" s="11" customFormat="1" ht="37.5" x14ac:dyDescent="0.3">
      <c r="A440" s="67" t="s">
        <v>325</v>
      </c>
      <c r="B440" s="14" t="s">
        <v>73</v>
      </c>
      <c r="C440" s="15" t="s">
        <v>1</v>
      </c>
      <c r="D440" s="15" t="s">
        <v>326</v>
      </c>
      <c r="E440" s="98"/>
      <c r="F440" s="90">
        <f t="shared" si="178"/>
        <v>15625</v>
      </c>
    </row>
    <row r="441" spans="1:6" s="11" customFormat="1" ht="20.25" x14ac:dyDescent="0.3">
      <c r="A441" s="67" t="s">
        <v>347</v>
      </c>
      <c r="B441" s="14" t="s">
        <v>73</v>
      </c>
      <c r="C441" s="15" t="s">
        <v>1</v>
      </c>
      <c r="D441" s="15" t="s">
        <v>348</v>
      </c>
      <c r="E441" s="98"/>
      <c r="F441" s="90">
        <f t="shared" si="178"/>
        <v>15625</v>
      </c>
    </row>
    <row r="442" spans="1:6" s="11" customFormat="1" ht="20.25" x14ac:dyDescent="0.3">
      <c r="A442" s="67" t="s">
        <v>279</v>
      </c>
      <c r="B442" s="14" t="s">
        <v>73</v>
      </c>
      <c r="C442" s="15" t="s">
        <v>1</v>
      </c>
      <c r="D442" s="15" t="s">
        <v>349</v>
      </c>
      <c r="E442" s="98" t="s">
        <v>27</v>
      </c>
      <c r="F442" s="90">
        <f t="shared" si="178"/>
        <v>15625</v>
      </c>
    </row>
    <row r="443" spans="1:6" s="11" customFormat="1" ht="37.5" x14ac:dyDescent="0.3">
      <c r="A443" s="77" t="s">
        <v>356</v>
      </c>
      <c r="B443" s="14" t="s">
        <v>73</v>
      </c>
      <c r="C443" s="15" t="s">
        <v>1</v>
      </c>
      <c r="D443" s="15" t="s">
        <v>357</v>
      </c>
      <c r="E443" s="99"/>
      <c r="F443" s="90">
        <f t="shared" si="178"/>
        <v>15625</v>
      </c>
    </row>
    <row r="444" spans="1:6" s="1" customFormat="1" ht="20.25" x14ac:dyDescent="0.3">
      <c r="A444" s="32" t="s">
        <v>28</v>
      </c>
      <c r="B444" s="14" t="s">
        <v>73</v>
      </c>
      <c r="C444" s="15" t="s">
        <v>1</v>
      </c>
      <c r="D444" s="15" t="s">
        <v>357</v>
      </c>
      <c r="E444" s="99" t="s">
        <v>29</v>
      </c>
      <c r="F444" s="90">
        <v>15625</v>
      </c>
    </row>
    <row r="445" spans="1:6" s="8" customFormat="1" ht="20.25" x14ac:dyDescent="0.3">
      <c r="A445" s="38" t="s">
        <v>421</v>
      </c>
      <c r="B445" s="9" t="s">
        <v>73</v>
      </c>
      <c r="C445" s="10" t="s">
        <v>25</v>
      </c>
      <c r="D445" s="15"/>
      <c r="E445" s="98"/>
      <c r="F445" s="90">
        <f t="shared" ref="F445:F448" si="179">F446</f>
        <v>2.2999999999999998</v>
      </c>
    </row>
    <row r="446" spans="1:6" s="11" customFormat="1" ht="37.5" x14ac:dyDescent="0.3">
      <c r="A446" s="67" t="s">
        <v>237</v>
      </c>
      <c r="B446" s="9" t="s">
        <v>73</v>
      </c>
      <c r="C446" s="10" t="s">
        <v>25</v>
      </c>
      <c r="D446" s="10" t="s">
        <v>238</v>
      </c>
      <c r="E446" s="98"/>
      <c r="F446" s="90">
        <f t="shared" si="179"/>
        <v>2.2999999999999998</v>
      </c>
    </row>
    <row r="447" spans="1:6" s="11" customFormat="1" ht="20.25" x14ac:dyDescent="0.3">
      <c r="A447" s="67" t="s">
        <v>239</v>
      </c>
      <c r="B447" s="9" t="s">
        <v>73</v>
      </c>
      <c r="C447" s="10" t="s">
        <v>25</v>
      </c>
      <c r="D447" s="10" t="s">
        <v>240</v>
      </c>
      <c r="E447" s="98"/>
      <c r="F447" s="90">
        <f t="shared" si="179"/>
        <v>2.2999999999999998</v>
      </c>
    </row>
    <row r="448" spans="1:6" s="11" customFormat="1" ht="37.5" x14ac:dyDescent="0.3">
      <c r="A448" s="67" t="s">
        <v>422</v>
      </c>
      <c r="B448" s="9" t="s">
        <v>73</v>
      </c>
      <c r="C448" s="10" t="s">
        <v>25</v>
      </c>
      <c r="D448" s="10" t="s">
        <v>423</v>
      </c>
      <c r="E448" s="98" t="s">
        <v>27</v>
      </c>
      <c r="F448" s="90">
        <f t="shared" si="179"/>
        <v>2.2999999999999998</v>
      </c>
    </row>
    <row r="449" spans="1:6" s="1" customFormat="1" ht="20.25" x14ac:dyDescent="0.3">
      <c r="A449" s="13" t="s">
        <v>28</v>
      </c>
      <c r="B449" s="14" t="s">
        <v>73</v>
      </c>
      <c r="C449" s="15" t="s">
        <v>25</v>
      </c>
      <c r="D449" s="15" t="s">
        <v>423</v>
      </c>
      <c r="E449" s="99" t="s">
        <v>29</v>
      </c>
      <c r="F449" s="90">
        <v>2.2999999999999998</v>
      </c>
    </row>
    <row r="450" spans="1:6" s="7" customFormat="1" ht="29.85" customHeight="1" x14ac:dyDescent="0.3">
      <c r="A450" s="62" t="s">
        <v>424</v>
      </c>
      <c r="B450" s="54" t="s">
        <v>425</v>
      </c>
      <c r="C450" s="31" t="s">
        <v>0</v>
      </c>
      <c r="D450" s="31"/>
      <c r="E450" s="103"/>
      <c r="F450" s="92">
        <f>+F451+F483+F582+F611+F533</f>
        <v>1458775.6</v>
      </c>
    </row>
    <row r="451" spans="1:6" s="8" customFormat="1" ht="20.25" x14ac:dyDescent="0.3">
      <c r="A451" s="38" t="s">
        <v>426</v>
      </c>
      <c r="B451" s="9" t="s">
        <v>425</v>
      </c>
      <c r="C451" s="10" t="s">
        <v>13</v>
      </c>
      <c r="D451" s="10"/>
      <c r="E451" s="98"/>
      <c r="F451" s="90">
        <f>+F452+F479</f>
        <v>511842</v>
      </c>
    </row>
    <row r="452" spans="1:6" s="11" customFormat="1" ht="37.5" x14ac:dyDescent="0.3">
      <c r="A452" s="69" t="s">
        <v>799</v>
      </c>
      <c r="B452" s="9" t="s">
        <v>425</v>
      </c>
      <c r="C452" s="10" t="s">
        <v>13</v>
      </c>
      <c r="D452" s="10" t="s">
        <v>427</v>
      </c>
      <c r="E452" s="98"/>
      <c r="F452" s="90">
        <f t="shared" ref="F452" si="180">+F453</f>
        <v>484012.2</v>
      </c>
    </row>
    <row r="453" spans="1:6" s="16" customFormat="1" ht="20.25" x14ac:dyDescent="0.3">
      <c r="A453" s="69" t="s">
        <v>428</v>
      </c>
      <c r="B453" s="9" t="s">
        <v>425</v>
      </c>
      <c r="C453" s="10" t="s">
        <v>13</v>
      </c>
      <c r="D453" s="24" t="s">
        <v>429</v>
      </c>
      <c r="E453" s="98"/>
      <c r="F453" s="90">
        <f>+F454+F457+F462+F465+F468+F476</f>
        <v>484012.2</v>
      </c>
    </row>
    <row r="454" spans="1:6" s="12" customFormat="1" ht="20.25" x14ac:dyDescent="0.3">
      <c r="A454" s="69" t="s">
        <v>279</v>
      </c>
      <c r="B454" s="9" t="s">
        <v>425</v>
      </c>
      <c r="C454" s="10" t="s">
        <v>13</v>
      </c>
      <c r="D454" s="24" t="s">
        <v>430</v>
      </c>
      <c r="E454" s="98"/>
      <c r="F454" s="90">
        <f t="shared" ref="F454" si="181">+F455</f>
        <v>7650</v>
      </c>
    </row>
    <row r="455" spans="1:6" s="12" customFormat="1" ht="20.25" x14ac:dyDescent="0.3">
      <c r="A455" s="69" t="s">
        <v>431</v>
      </c>
      <c r="B455" s="9" t="s">
        <v>425</v>
      </c>
      <c r="C455" s="10" t="s">
        <v>13</v>
      </c>
      <c r="D455" s="24" t="s">
        <v>432</v>
      </c>
      <c r="E455" s="98"/>
      <c r="F455" s="90">
        <f>SUM(F456:F456)</f>
        <v>7650</v>
      </c>
    </row>
    <row r="456" spans="1:6" s="1" customFormat="1" ht="20.25" x14ac:dyDescent="0.3">
      <c r="A456" s="32" t="s">
        <v>28</v>
      </c>
      <c r="B456" s="9" t="s">
        <v>425</v>
      </c>
      <c r="C456" s="10" t="s">
        <v>13</v>
      </c>
      <c r="D456" s="24" t="s">
        <v>432</v>
      </c>
      <c r="E456" s="98" t="s">
        <v>29</v>
      </c>
      <c r="F456" s="90">
        <v>7650</v>
      </c>
    </row>
    <row r="457" spans="1:6" s="12" customFormat="1" ht="20.25" x14ac:dyDescent="0.3">
      <c r="A457" s="69" t="s">
        <v>15</v>
      </c>
      <c r="B457" s="9" t="s">
        <v>425</v>
      </c>
      <c r="C457" s="10" t="s">
        <v>13</v>
      </c>
      <c r="D457" s="24" t="s">
        <v>434</v>
      </c>
      <c r="E457" s="98"/>
      <c r="F457" s="90">
        <f t="shared" ref="F457" si="182">SUM(F458+F460)</f>
        <v>900</v>
      </c>
    </row>
    <row r="458" spans="1:6" s="12" customFormat="1" ht="20.25" x14ac:dyDescent="0.3">
      <c r="A458" s="69" t="s">
        <v>435</v>
      </c>
      <c r="B458" s="9" t="s">
        <v>425</v>
      </c>
      <c r="C458" s="10" t="s">
        <v>13</v>
      </c>
      <c r="D458" s="24" t="s">
        <v>436</v>
      </c>
      <c r="E458" s="98"/>
      <c r="F458" s="90">
        <f>SUM(F459)</f>
        <v>800</v>
      </c>
    </row>
    <row r="459" spans="1:6" s="1" customFormat="1" ht="20.25" x14ac:dyDescent="0.3">
      <c r="A459" s="72" t="s">
        <v>452</v>
      </c>
      <c r="B459" s="9" t="s">
        <v>425</v>
      </c>
      <c r="C459" s="10" t="s">
        <v>13</v>
      </c>
      <c r="D459" s="24" t="s">
        <v>436</v>
      </c>
      <c r="E459" s="98" t="s">
        <v>14</v>
      </c>
      <c r="F459" s="90">
        <v>800</v>
      </c>
    </row>
    <row r="460" spans="1:6" ht="20.25" x14ac:dyDescent="0.3">
      <c r="A460" s="32" t="s">
        <v>437</v>
      </c>
      <c r="B460" s="9" t="s">
        <v>425</v>
      </c>
      <c r="C460" s="10" t="s">
        <v>13</v>
      </c>
      <c r="D460" s="24" t="s">
        <v>438</v>
      </c>
      <c r="E460" s="98"/>
      <c r="F460" s="90">
        <f t="shared" ref="F460" si="183">+F461</f>
        <v>100</v>
      </c>
    </row>
    <row r="461" spans="1:6" s="1" customFormat="1" ht="20.25" x14ac:dyDescent="0.3">
      <c r="A461" s="72" t="s">
        <v>452</v>
      </c>
      <c r="B461" s="9" t="s">
        <v>425</v>
      </c>
      <c r="C461" s="10" t="s">
        <v>13</v>
      </c>
      <c r="D461" s="24" t="s">
        <v>438</v>
      </c>
      <c r="E461" s="98" t="s">
        <v>14</v>
      </c>
      <c r="F461" s="90">
        <v>100</v>
      </c>
    </row>
    <row r="462" spans="1:6" s="12" customFormat="1" ht="20.25" x14ac:dyDescent="0.3">
      <c r="A462" s="33" t="s">
        <v>234</v>
      </c>
      <c r="B462" s="9" t="s">
        <v>425</v>
      </c>
      <c r="C462" s="10" t="s">
        <v>13</v>
      </c>
      <c r="D462" s="24" t="s">
        <v>439</v>
      </c>
      <c r="E462" s="98"/>
      <c r="F462" s="90">
        <f t="shared" ref="F462" si="184">+F463</f>
        <v>5700</v>
      </c>
    </row>
    <row r="463" spans="1:6" s="12" customFormat="1" ht="21.2" customHeight="1" x14ac:dyDescent="0.3">
      <c r="A463" s="33" t="s">
        <v>440</v>
      </c>
      <c r="B463" s="9" t="s">
        <v>425</v>
      </c>
      <c r="C463" s="10" t="s">
        <v>13</v>
      </c>
      <c r="D463" s="24" t="s">
        <v>441</v>
      </c>
      <c r="E463" s="98"/>
      <c r="F463" s="90">
        <f t="shared" ref="F463" si="185">SUM(F464)</f>
        <v>5700</v>
      </c>
    </row>
    <row r="464" spans="1:6" s="1" customFormat="1" ht="20.25" x14ac:dyDescent="0.3">
      <c r="A464" s="72" t="s">
        <v>452</v>
      </c>
      <c r="B464" s="9" t="s">
        <v>425</v>
      </c>
      <c r="C464" s="10" t="s">
        <v>13</v>
      </c>
      <c r="D464" s="24" t="s">
        <v>441</v>
      </c>
      <c r="E464" s="98" t="s">
        <v>14</v>
      </c>
      <c r="F464" s="90">
        <v>5700</v>
      </c>
    </row>
    <row r="465" spans="1:6" s="12" customFormat="1" ht="20.25" x14ac:dyDescent="0.3">
      <c r="A465" s="69" t="s">
        <v>90</v>
      </c>
      <c r="B465" s="9" t="s">
        <v>425</v>
      </c>
      <c r="C465" s="10" t="s">
        <v>13</v>
      </c>
      <c r="D465" s="24" t="s">
        <v>442</v>
      </c>
      <c r="E465" s="98"/>
      <c r="F465" s="90">
        <f t="shared" ref="F465" si="186">+F466</f>
        <v>40</v>
      </c>
    </row>
    <row r="466" spans="1:6" s="12" customFormat="1" ht="20.25" x14ac:dyDescent="0.3">
      <c r="A466" s="69" t="s">
        <v>443</v>
      </c>
      <c r="B466" s="9" t="s">
        <v>425</v>
      </c>
      <c r="C466" s="10" t="s">
        <v>13</v>
      </c>
      <c r="D466" s="24" t="s">
        <v>444</v>
      </c>
      <c r="E466" s="98"/>
      <c r="F466" s="90">
        <f t="shared" ref="F466" si="187">SUM(F467)</f>
        <v>40</v>
      </c>
    </row>
    <row r="467" spans="1:6" s="1" customFormat="1" ht="20.25" x14ac:dyDescent="0.3">
      <c r="A467" s="72" t="s">
        <v>452</v>
      </c>
      <c r="B467" s="9" t="s">
        <v>425</v>
      </c>
      <c r="C467" s="10" t="s">
        <v>13</v>
      </c>
      <c r="D467" s="24" t="s">
        <v>444</v>
      </c>
      <c r="E467" s="98" t="s">
        <v>14</v>
      </c>
      <c r="F467" s="90">
        <v>40</v>
      </c>
    </row>
    <row r="468" spans="1:6" s="12" customFormat="1" ht="20.25" x14ac:dyDescent="0.3">
      <c r="A468" s="69" t="s">
        <v>16</v>
      </c>
      <c r="B468" s="9" t="s">
        <v>425</v>
      </c>
      <c r="C468" s="10" t="s">
        <v>13</v>
      </c>
      <c r="D468" s="24" t="s">
        <v>445</v>
      </c>
      <c r="E468" s="98"/>
      <c r="F468" s="90">
        <f t="shared" ref="F468" si="188">+F469+F472+F474</f>
        <v>468722.2</v>
      </c>
    </row>
    <row r="469" spans="1:6" s="12" customFormat="1" ht="20.25" x14ac:dyDescent="0.3">
      <c r="A469" s="69" t="s">
        <v>17</v>
      </c>
      <c r="B469" s="9" t="s">
        <v>425</v>
      </c>
      <c r="C469" s="10" t="s">
        <v>13</v>
      </c>
      <c r="D469" s="24" t="s">
        <v>446</v>
      </c>
      <c r="E469" s="98"/>
      <c r="F469" s="90">
        <f t="shared" ref="F469:F470" si="189">SUM(F470)</f>
        <v>90818.1</v>
      </c>
    </row>
    <row r="470" spans="1:6" s="12" customFormat="1" ht="20.25" x14ac:dyDescent="0.3">
      <c r="A470" s="69" t="s">
        <v>447</v>
      </c>
      <c r="B470" s="9" t="s">
        <v>425</v>
      </c>
      <c r="C470" s="10" t="s">
        <v>13</v>
      </c>
      <c r="D470" s="24" t="s">
        <v>448</v>
      </c>
      <c r="E470" s="98"/>
      <c r="F470" s="90">
        <f t="shared" si="189"/>
        <v>90818.1</v>
      </c>
    </row>
    <row r="471" spans="1:6" s="1" customFormat="1" ht="20.25" x14ac:dyDescent="0.3">
      <c r="A471" s="72" t="s">
        <v>452</v>
      </c>
      <c r="B471" s="9" t="s">
        <v>425</v>
      </c>
      <c r="C471" s="10" t="s">
        <v>13</v>
      </c>
      <c r="D471" s="24" t="s">
        <v>448</v>
      </c>
      <c r="E471" s="98" t="s">
        <v>14</v>
      </c>
      <c r="F471" s="90">
        <v>90818.1</v>
      </c>
    </row>
    <row r="472" spans="1:6" s="12" customFormat="1" ht="20.25" x14ac:dyDescent="0.3">
      <c r="A472" s="32" t="s">
        <v>449</v>
      </c>
      <c r="B472" s="9" t="s">
        <v>425</v>
      </c>
      <c r="C472" s="10" t="s">
        <v>13</v>
      </c>
      <c r="D472" s="24" t="s">
        <v>450</v>
      </c>
      <c r="E472" s="98"/>
      <c r="F472" s="90">
        <f t="shared" ref="F472" si="190">+F473</f>
        <v>375362.8</v>
      </c>
    </row>
    <row r="473" spans="1:6" s="1" customFormat="1" ht="20.25" x14ac:dyDescent="0.3">
      <c r="A473" s="72" t="s">
        <v>452</v>
      </c>
      <c r="B473" s="9" t="s">
        <v>425</v>
      </c>
      <c r="C473" s="10" t="s">
        <v>13</v>
      </c>
      <c r="D473" s="24" t="s">
        <v>450</v>
      </c>
      <c r="E473" s="98" t="s">
        <v>14</v>
      </c>
      <c r="F473" s="90">
        <v>375362.8</v>
      </c>
    </row>
    <row r="474" spans="1:6" s="12" customFormat="1" ht="37.5" x14ac:dyDescent="0.3">
      <c r="A474" s="78" t="s">
        <v>808</v>
      </c>
      <c r="B474" s="9" t="s">
        <v>425</v>
      </c>
      <c r="C474" s="10" t="s">
        <v>13</v>
      </c>
      <c r="D474" s="24" t="s">
        <v>810</v>
      </c>
      <c r="E474" s="98"/>
      <c r="F474" s="90">
        <f t="shared" ref="F474" si="191">+F475</f>
        <v>2541.3000000000002</v>
      </c>
    </row>
    <row r="475" spans="1:6" s="1" customFormat="1" ht="20.25" x14ac:dyDescent="0.3">
      <c r="A475" s="72" t="s">
        <v>452</v>
      </c>
      <c r="B475" s="9" t="s">
        <v>425</v>
      </c>
      <c r="C475" s="10" t="s">
        <v>13</v>
      </c>
      <c r="D475" s="24" t="s">
        <v>810</v>
      </c>
      <c r="E475" s="98" t="s">
        <v>14</v>
      </c>
      <c r="F475" s="90">
        <v>2541.3000000000002</v>
      </c>
    </row>
    <row r="476" spans="1:6" s="1" customFormat="1" ht="20.25" x14ac:dyDescent="0.3">
      <c r="A476" s="69" t="s">
        <v>24</v>
      </c>
      <c r="B476" s="9" t="s">
        <v>425</v>
      </c>
      <c r="C476" s="10" t="s">
        <v>13</v>
      </c>
      <c r="D476" s="24" t="s">
        <v>451</v>
      </c>
      <c r="E476" s="98"/>
      <c r="F476" s="90">
        <f>F477</f>
        <v>1000</v>
      </c>
    </row>
    <row r="477" spans="1:6" s="1" customFormat="1" ht="37.5" x14ac:dyDescent="0.3">
      <c r="A477" s="79" t="s">
        <v>453</v>
      </c>
      <c r="B477" s="9" t="s">
        <v>425</v>
      </c>
      <c r="C477" s="10" t="s">
        <v>13</v>
      </c>
      <c r="D477" s="24" t="s">
        <v>454</v>
      </c>
      <c r="E477" s="98"/>
      <c r="F477" s="90">
        <f t="shared" ref="F477" si="192">+F478</f>
        <v>1000</v>
      </c>
    </row>
    <row r="478" spans="1:6" s="1" customFormat="1" ht="20.25" x14ac:dyDescent="0.3">
      <c r="A478" s="72" t="s">
        <v>452</v>
      </c>
      <c r="B478" s="9" t="s">
        <v>425</v>
      </c>
      <c r="C478" s="10" t="s">
        <v>13</v>
      </c>
      <c r="D478" s="24" t="s">
        <v>454</v>
      </c>
      <c r="E478" s="98" t="s">
        <v>14</v>
      </c>
      <c r="F478" s="90">
        <v>1000</v>
      </c>
    </row>
    <row r="479" spans="1:6" s="23" customFormat="1" ht="37.5" x14ac:dyDescent="0.3">
      <c r="A479" s="69" t="s">
        <v>153</v>
      </c>
      <c r="B479" s="9" t="s">
        <v>425</v>
      </c>
      <c r="C479" s="10" t="s">
        <v>13</v>
      </c>
      <c r="D479" s="10" t="s">
        <v>19</v>
      </c>
      <c r="E479" s="102"/>
      <c r="F479" s="91">
        <f t="shared" ref="F479:F481" si="193">+F480</f>
        <v>27829.8</v>
      </c>
    </row>
    <row r="480" spans="1:6" s="23" customFormat="1" ht="20.25" x14ac:dyDescent="0.3">
      <c r="A480" s="69" t="s">
        <v>20</v>
      </c>
      <c r="B480" s="9" t="s">
        <v>425</v>
      </c>
      <c r="C480" s="10" t="s">
        <v>13</v>
      </c>
      <c r="D480" s="24" t="s">
        <v>21</v>
      </c>
      <c r="E480" s="102"/>
      <c r="F480" s="91">
        <f t="shared" si="193"/>
        <v>27829.8</v>
      </c>
    </row>
    <row r="481" spans="1:6" s="23" customFormat="1" ht="20.25" x14ac:dyDescent="0.3">
      <c r="A481" s="69" t="s">
        <v>22</v>
      </c>
      <c r="B481" s="9" t="s">
        <v>425</v>
      </c>
      <c r="C481" s="10" t="s">
        <v>13</v>
      </c>
      <c r="D481" s="24" t="s">
        <v>23</v>
      </c>
      <c r="E481" s="102"/>
      <c r="F481" s="90">
        <f t="shared" si="193"/>
        <v>27829.8</v>
      </c>
    </row>
    <row r="482" spans="1:6" s="23" customFormat="1" ht="20.25" x14ac:dyDescent="0.3">
      <c r="A482" s="72" t="s">
        <v>452</v>
      </c>
      <c r="B482" s="9" t="s">
        <v>425</v>
      </c>
      <c r="C482" s="10" t="s">
        <v>13</v>
      </c>
      <c r="D482" s="15" t="s">
        <v>23</v>
      </c>
      <c r="E482" s="99" t="s">
        <v>14</v>
      </c>
      <c r="F482" s="90">
        <v>27829.8</v>
      </c>
    </row>
    <row r="483" spans="1:6" s="8" customFormat="1" ht="20.25" x14ac:dyDescent="0.3">
      <c r="A483" s="38" t="s">
        <v>455</v>
      </c>
      <c r="B483" s="9" t="s">
        <v>425</v>
      </c>
      <c r="C483" s="10" t="s">
        <v>1</v>
      </c>
      <c r="D483" s="10"/>
      <c r="E483" s="98"/>
      <c r="F483" s="90">
        <f>+F484+F524+F529</f>
        <v>815818.10000000009</v>
      </c>
    </row>
    <row r="484" spans="1:6" s="11" customFormat="1" ht="37.5" x14ac:dyDescent="0.3">
      <c r="A484" s="69" t="s">
        <v>799</v>
      </c>
      <c r="B484" s="9" t="s">
        <v>425</v>
      </c>
      <c r="C484" s="10" t="s">
        <v>1</v>
      </c>
      <c r="D484" s="10" t="s">
        <v>456</v>
      </c>
      <c r="E484" s="98"/>
      <c r="F484" s="90">
        <f t="shared" ref="F484" si="194">+F485</f>
        <v>773041.50000000012</v>
      </c>
    </row>
    <row r="485" spans="1:6" s="16" customFormat="1" ht="20.25" x14ac:dyDescent="0.3">
      <c r="A485" s="69" t="s">
        <v>790</v>
      </c>
      <c r="B485" s="9" t="s">
        <v>425</v>
      </c>
      <c r="C485" s="10" t="s">
        <v>1</v>
      </c>
      <c r="D485" s="24" t="s">
        <v>457</v>
      </c>
      <c r="E485" s="98"/>
      <c r="F485" s="90">
        <f>+F486+F491+F497+F500+F503+F516+F494+F513</f>
        <v>773041.50000000012</v>
      </c>
    </row>
    <row r="486" spans="1:6" s="12" customFormat="1" ht="20.25" x14ac:dyDescent="0.3">
      <c r="A486" s="69" t="s">
        <v>279</v>
      </c>
      <c r="B486" s="9" t="s">
        <v>425</v>
      </c>
      <c r="C486" s="10" t="s">
        <v>1</v>
      </c>
      <c r="D486" s="24" t="s">
        <v>458</v>
      </c>
      <c r="E486" s="98"/>
      <c r="F486" s="90">
        <f>+F487</f>
        <v>30390.799999999999</v>
      </c>
    </row>
    <row r="487" spans="1:6" s="12" customFormat="1" ht="20.25" x14ac:dyDescent="0.3">
      <c r="A487" s="69" t="s">
        <v>459</v>
      </c>
      <c r="B487" s="9" t="s">
        <v>425</v>
      </c>
      <c r="C487" s="10" t="s">
        <v>1</v>
      </c>
      <c r="D487" s="24" t="s">
        <v>460</v>
      </c>
      <c r="E487" s="98"/>
      <c r="F487" s="90">
        <f t="shared" ref="F487" si="195">SUM(F488:F490)</f>
        <v>30390.799999999999</v>
      </c>
    </row>
    <row r="488" spans="1:6" s="1" customFormat="1" ht="20.25" x14ac:dyDescent="0.3">
      <c r="A488" s="32" t="s">
        <v>28</v>
      </c>
      <c r="B488" s="9" t="s">
        <v>425</v>
      </c>
      <c r="C488" s="10" t="s">
        <v>1</v>
      </c>
      <c r="D488" s="24" t="s">
        <v>460</v>
      </c>
      <c r="E488" s="98" t="s">
        <v>29</v>
      </c>
      <c r="F488" s="90">
        <v>15949.999999999998</v>
      </c>
    </row>
    <row r="489" spans="1:6" s="1" customFormat="1" ht="20.25" x14ac:dyDescent="0.3">
      <c r="A489" s="32" t="s">
        <v>433</v>
      </c>
      <c r="B489" s="9" t="s">
        <v>425</v>
      </c>
      <c r="C489" s="10" t="s">
        <v>1</v>
      </c>
      <c r="D489" s="24" t="s">
        <v>460</v>
      </c>
      <c r="E489" s="98" t="s">
        <v>334</v>
      </c>
      <c r="F489" s="90">
        <v>6740.8</v>
      </c>
    </row>
    <row r="490" spans="1:6" s="1" customFormat="1" ht="20.25" x14ac:dyDescent="0.3">
      <c r="A490" s="72" t="s">
        <v>452</v>
      </c>
      <c r="B490" s="9" t="s">
        <v>425</v>
      </c>
      <c r="C490" s="10" t="s">
        <v>1</v>
      </c>
      <c r="D490" s="24" t="s">
        <v>460</v>
      </c>
      <c r="E490" s="98" t="s">
        <v>14</v>
      </c>
      <c r="F490" s="90">
        <v>7700</v>
      </c>
    </row>
    <row r="491" spans="1:6" ht="20.25" x14ac:dyDescent="0.3">
      <c r="A491" s="33" t="s">
        <v>15</v>
      </c>
      <c r="B491" s="9" t="s">
        <v>425</v>
      </c>
      <c r="C491" s="10" t="s">
        <v>1</v>
      </c>
      <c r="D491" s="24" t="s">
        <v>461</v>
      </c>
      <c r="E491" s="98"/>
      <c r="F491" s="90">
        <f t="shared" ref="F491" si="196">+F492</f>
        <v>4000</v>
      </c>
    </row>
    <row r="492" spans="1:6" ht="20.25" x14ac:dyDescent="0.3">
      <c r="A492" s="69" t="s">
        <v>435</v>
      </c>
      <c r="B492" s="9" t="s">
        <v>425</v>
      </c>
      <c r="C492" s="10" t="s">
        <v>1</v>
      </c>
      <c r="D492" s="24" t="s">
        <v>462</v>
      </c>
      <c r="E492" s="98"/>
      <c r="F492" s="90">
        <f t="shared" ref="F492" si="197">+F493</f>
        <v>4000</v>
      </c>
    </row>
    <row r="493" spans="1:6" s="1" customFormat="1" ht="20.25" x14ac:dyDescent="0.3">
      <c r="A493" s="72" t="s">
        <v>452</v>
      </c>
      <c r="B493" s="9" t="s">
        <v>425</v>
      </c>
      <c r="C493" s="10" t="s">
        <v>1</v>
      </c>
      <c r="D493" s="24" t="s">
        <v>462</v>
      </c>
      <c r="E493" s="98" t="s">
        <v>14</v>
      </c>
      <c r="F493" s="90">
        <v>4000</v>
      </c>
    </row>
    <row r="494" spans="1:6" s="1" customFormat="1" ht="20.25" x14ac:dyDescent="0.3">
      <c r="A494" s="33" t="s">
        <v>463</v>
      </c>
      <c r="B494" s="9" t="s">
        <v>425</v>
      </c>
      <c r="C494" s="10" t="s">
        <v>1</v>
      </c>
      <c r="D494" s="24" t="s">
        <v>464</v>
      </c>
      <c r="E494" s="98"/>
      <c r="F494" s="90">
        <f t="shared" ref="F494" si="198">SUM(F495)</f>
        <v>10976.7</v>
      </c>
    </row>
    <row r="495" spans="1:6" s="34" customFormat="1" ht="56.25" x14ac:dyDescent="0.3">
      <c r="A495" s="78" t="s">
        <v>813</v>
      </c>
      <c r="B495" s="9" t="s">
        <v>425</v>
      </c>
      <c r="C495" s="10" t="s">
        <v>1</v>
      </c>
      <c r="D495" s="24" t="s">
        <v>814</v>
      </c>
      <c r="E495" s="98"/>
      <c r="F495" s="90">
        <f t="shared" ref="F495" si="199">+F496</f>
        <v>10976.7</v>
      </c>
    </row>
    <row r="496" spans="1:6" s="1" customFormat="1" ht="20.25" x14ac:dyDescent="0.3">
      <c r="A496" s="72" t="s">
        <v>452</v>
      </c>
      <c r="B496" s="9" t="s">
        <v>425</v>
      </c>
      <c r="C496" s="10" t="s">
        <v>1</v>
      </c>
      <c r="D496" s="24" t="s">
        <v>814</v>
      </c>
      <c r="E496" s="98" t="s">
        <v>14</v>
      </c>
      <c r="F496" s="90">
        <v>10976.7</v>
      </c>
    </row>
    <row r="497" spans="1:6" s="12" customFormat="1" ht="20.25" x14ac:dyDescent="0.3">
      <c r="A497" s="33" t="s">
        <v>234</v>
      </c>
      <c r="B497" s="9" t="s">
        <v>425</v>
      </c>
      <c r="C497" s="10" t="s">
        <v>1</v>
      </c>
      <c r="D497" s="24" t="s">
        <v>465</v>
      </c>
      <c r="E497" s="98"/>
      <c r="F497" s="90">
        <f t="shared" ref="F497" si="200">+F498</f>
        <v>6600</v>
      </c>
    </row>
    <row r="498" spans="1:6" s="12" customFormat="1" ht="35.65" customHeight="1" x14ac:dyDescent="0.3">
      <c r="A498" s="69" t="s">
        <v>466</v>
      </c>
      <c r="B498" s="9" t="s">
        <v>425</v>
      </c>
      <c r="C498" s="10" t="s">
        <v>1</v>
      </c>
      <c r="D498" s="24" t="s">
        <v>467</v>
      </c>
      <c r="E498" s="98"/>
      <c r="F498" s="90">
        <f t="shared" ref="F498" si="201">+F499</f>
        <v>6600</v>
      </c>
    </row>
    <row r="499" spans="1:6" s="1" customFormat="1" ht="20.25" x14ac:dyDescent="0.3">
      <c r="A499" s="72" t="s">
        <v>452</v>
      </c>
      <c r="B499" s="9" t="s">
        <v>425</v>
      </c>
      <c r="C499" s="10" t="s">
        <v>1</v>
      </c>
      <c r="D499" s="24" t="s">
        <v>467</v>
      </c>
      <c r="E499" s="98" t="s">
        <v>14</v>
      </c>
      <c r="F499" s="90">
        <v>6600</v>
      </c>
    </row>
    <row r="500" spans="1:6" s="12" customFormat="1" ht="20.25" x14ac:dyDescent="0.3">
      <c r="A500" s="69" t="s">
        <v>90</v>
      </c>
      <c r="B500" s="9" t="s">
        <v>425</v>
      </c>
      <c r="C500" s="10" t="s">
        <v>1</v>
      </c>
      <c r="D500" s="24" t="s">
        <v>468</v>
      </c>
      <c r="E500" s="98"/>
      <c r="F500" s="90">
        <f t="shared" ref="F500" si="202">+F501</f>
        <v>1015</v>
      </c>
    </row>
    <row r="501" spans="1:6" s="12" customFormat="1" ht="20.25" x14ac:dyDescent="0.3">
      <c r="A501" s="69" t="s">
        <v>469</v>
      </c>
      <c r="B501" s="9" t="s">
        <v>425</v>
      </c>
      <c r="C501" s="10" t="s">
        <v>1</v>
      </c>
      <c r="D501" s="24" t="s">
        <v>470</v>
      </c>
      <c r="E501" s="98"/>
      <c r="F501" s="90">
        <f t="shared" ref="F501" si="203">+F502</f>
        <v>1015</v>
      </c>
    </row>
    <row r="502" spans="1:6" s="35" customFormat="1" ht="20.25" x14ac:dyDescent="0.3">
      <c r="A502" s="72" t="s">
        <v>452</v>
      </c>
      <c r="B502" s="9" t="s">
        <v>425</v>
      </c>
      <c r="C502" s="10" t="s">
        <v>1</v>
      </c>
      <c r="D502" s="24" t="s">
        <v>470</v>
      </c>
      <c r="E502" s="98" t="s">
        <v>14</v>
      </c>
      <c r="F502" s="90">
        <v>1015</v>
      </c>
    </row>
    <row r="503" spans="1:6" s="12" customFormat="1" ht="20.25" x14ac:dyDescent="0.3">
      <c r="A503" s="69" t="s">
        <v>16</v>
      </c>
      <c r="B503" s="9" t="s">
        <v>425</v>
      </c>
      <c r="C503" s="10" t="s">
        <v>1</v>
      </c>
      <c r="D503" s="24" t="s">
        <v>471</v>
      </c>
      <c r="E503" s="98"/>
      <c r="F503" s="90">
        <f t="shared" ref="F503" si="204">SUM(F504+F507+F509+F511)</f>
        <v>650253.20000000007</v>
      </c>
    </row>
    <row r="504" spans="1:6" s="12" customFormat="1" ht="20.25" x14ac:dyDescent="0.3">
      <c r="A504" s="69" t="s">
        <v>17</v>
      </c>
      <c r="B504" s="9" t="s">
        <v>425</v>
      </c>
      <c r="C504" s="10" t="s">
        <v>1</v>
      </c>
      <c r="D504" s="24" t="s">
        <v>472</v>
      </c>
      <c r="E504" s="98"/>
      <c r="F504" s="90">
        <f t="shared" ref="F504" si="205">SUM(F505)</f>
        <v>163670.6</v>
      </c>
    </row>
    <row r="505" spans="1:6" s="12" customFormat="1" ht="20.25" x14ac:dyDescent="0.3">
      <c r="A505" s="69" t="s">
        <v>473</v>
      </c>
      <c r="B505" s="9" t="s">
        <v>425</v>
      </c>
      <c r="C505" s="10" t="s">
        <v>1</v>
      </c>
      <c r="D505" s="24" t="s">
        <v>474</v>
      </c>
      <c r="E505" s="98"/>
      <c r="F505" s="90">
        <f t="shared" ref="F505" si="206">+F506</f>
        <v>163670.6</v>
      </c>
    </row>
    <row r="506" spans="1:6" s="1" customFormat="1" ht="20.25" x14ac:dyDescent="0.3">
      <c r="A506" s="72" t="s">
        <v>452</v>
      </c>
      <c r="B506" s="9" t="s">
        <v>425</v>
      </c>
      <c r="C506" s="10" t="s">
        <v>1</v>
      </c>
      <c r="D506" s="24" t="s">
        <v>474</v>
      </c>
      <c r="E506" s="98" t="s">
        <v>14</v>
      </c>
      <c r="F506" s="90">
        <v>163670.6</v>
      </c>
    </row>
    <row r="507" spans="1:6" s="1" customFormat="1" ht="37.5" x14ac:dyDescent="0.3">
      <c r="A507" s="32" t="s">
        <v>824</v>
      </c>
      <c r="B507" s="9" t="s">
        <v>425</v>
      </c>
      <c r="C507" s="10" t="s">
        <v>1</v>
      </c>
      <c r="D507" s="24" t="s">
        <v>475</v>
      </c>
      <c r="E507" s="98"/>
      <c r="F507" s="90">
        <f t="shared" ref="F507" si="207">+F508</f>
        <v>29826.2</v>
      </c>
    </row>
    <row r="508" spans="1:6" s="1" customFormat="1" ht="20.25" x14ac:dyDescent="0.3">
      <c r="A508" s="72" t="s">
        <v>452</v>
      </c>
      <c r="B508" s="9" t="s">
        <v>425</v>
      </c>
      <c r="C508" s="10" t="s">
        <v>1</v>
      </c>
      <c r="D508" s="24" t="s">
        <v>475</v>
      </c>
      <c r="E508" s="98" t="s">
        <v>14</v>
      </c>
      <c r="F508" s="90">
        <v>29826.2</v>
      </c>
    </row>
    <row r="509" spans="1:6" s="12" customFormat="1" ht="37.5" x14ac:dyDescent="0.3">
      <c r="A509" s="32" t="s">
        <v>476</v>
      </c>
      <c r="B509" s="9" t="s">
        <v>425</v>
      </c>
      <c r="C509" s="10" t="s">
        <v>1</v>
      </c>
      <c r="D509" s="24" t="s">
        <v>477</v>
      </c>
      <c r="E509" s="98"/>
      <c r="F509" s="90">
        <f t="shared" ref="F509:F511" si="208">+F510</f>
        <v>456441.4</v>
      </c>
    </row>
    <row r="510" spans="1:6" s="1" customFormat="1" ht="20.25" x14ac:dyDescent="0.3">
      <c r="A510" s="72" t="s">
        <v>452</v>
      </c>
      <c r="B510" s="9" t="s">
        <v>425</v>
      </c>
      <c r="C510" s="10" t="s">
        <v>1</v>
      </c>
      <c r="D510" s="24" t="s">
        <v>477</v>
      </c>
      <c r="E510" s="98" t="s">
        <v>14</v>
      </c>
      <c r="F510" s="90">
        <v>456441.4</v>
      </c>
    </row>
    <row r="511" spans="1:6" s="12" customFormat="1" ht="37.5" x14ac:dyDescent="0.3">
      <c r="A511" s="78" t="s">
        <v>808</v>
      </c>
      <c r="B511" s="9" t="s">
        <v>425</v>
      </c>
      <c r="C511" s="10" t="s">
        <v>1</v>
      </c>
      <c r="D511" s="24" t="s">
        <v>809</v>
      </c>
      <c r="E511" s="98"/>
      <c r="F511" s="90">
        <f t="shared" si="208"/>
        <v>315</v>
      </c>
    </row>
    <row r="512" spans="1:6" s="1" customFormat="1" ht="20.25" x14ac:dyDescent="0.3">
      <c r="A512" s="72" t="s">
        <v>452</v>
      </c>
      <c r="B512" s="9" t="s">
        <v>425</v>
      </c>
      <c r="C512" s="10" t="s">
        <v>1</v>
      </c>
      <c r="D512" s="24" t="s">
        <v>809</v>
      </c>
      <c r="E512" s="98" t="s">
        <v>14</v>
      </c>
      <c r="F512" s="90">
        <v>315</v>
      </c>
    </row>
    <row r="513" spans="1:6" s="1" customFormat="1" ht="37.5" x14ac:dyDescent="0.3">
      <c r="A513" s="33" t="s">
        <v>805</v>
      </c>
      <c r="B513" s="9" t="s">
        <v>425</v>
      </c>
      <c r="C513" s="10" t="s">
        <v>1</v>
      </c>
      <c r="D513" s="24" t="s">
        <v>804</v>
      </c>
      <c r="E513" s="98"/>
      <c r="F513" s="90">
        <f t="shared" ref="F513" si="209">SUM(F514)</f>
        <v>4364</v>
      </c>
    </row>
    <row r="514" spans="1:6" s="1" customFormat="1" ht="37.5" x14ac:dyDescent="0.3">
      <c r="A514" s="78" t="s">
        <v>806</v>
      </c>
      <c r="B514" s="9" t="s">
        <v>425</v>
      </c>
      <c r="C514" s="10" t="s">
        <v>1</v>
      </c>
      <c r="D514" s="24" t="s">
        <v>807</v>
      </c>
      <c r="E514" s="98"/>
      <c r="F514" s="90">
        <f t="shared" ref="F514" si="210">+F515</f>
        <v>4364</v>
      </c>
    </row>
    <row r="515" spans="1:6" s="1" customFormat="1" ht="20.25" x14ac:dyDescent="0.3">
      <c r="A515" s="72" t="s">
        <v>452</v>
      </c>
      <c r="B515" s="9" t="s">
        <v>425</v>
      </c>
      <c r="C515" s="10" t="s">
        <v>1</v>
      </c>
      <c r="D515" s="24" t="s">
        <v>807</v>
      </c>
      <c r="E515" s="98" t="s">
        <v>14</v>
      </c>
      <c r="F515" s="90">
        <v>4364</v>
      </c>
    </row>
    <row r="516" spans="1:6" s="12" customFormat="1" ht="20.25" x14ac:dyDescent="0.3">
      <c r="A516" s="69" t="s">
        <v>24</v>
      </c>
      <c r="B516" s="9" t="s">
        <v>425</v>
      </c>
      <c r="C516" s="10" t="s">
        <v>1</v>
      </c>
      <c r="D516" s="24" t="s">
        <v>478</v>
      </c>
      <c r="E516" s="98"/>
      <c r="F516" s="90">
        <f t="shared" ref="F516" si="211">F520+F517+F522</f>
        <v>65441.8</v>
      </c>
    </row>
    <row r="517" spans="1:6" s="12" customFormat="1" ht="20.25" x14ac:dyDescent="0.3">
      <c r="A517" s="69" t="s">
        <v>479</v>
      </c>
      <c r="B517" s="9" t="s">
        <v>425</v>
      </c>
      <c r="C517" s="10" t="s">
        <v>1</v>
      </c>
      <c r="D517" s="24" t="s">
        <v>480</v>
      </c>
      <c r="E517" s="98"/>
      <c r="F517" s="90">
        <f t="shared" ref="F517" si="212">+F518+F519</f>
        <v>22344</v>
      </c>
    </row>
    <row r="518" spans="1:6" s="1" customFormat="1" ht="20.25" x14ac:dyDescent="0.3">
      <c r="A518" s="32" t="s">
        <v>481</v>
      </c>
      <c r="B518" s="9" t="s">
        <v>425</v>
      </c>
      <c r="C518" s="10" t="s">
        <v>1</v>
      </c>
      <c r="D518" s="24" t="s">
        <v>480</v>
      </c>
      <c r="E518" s="98" t="s">
        <v>482</v>
      </c>
      <c r="F518" s="90">
        <v>15.6</v>
      </c>
    </row>
    <row r="519" spans="1:6" s="1" customFormat="1" ht="20.25" x14ac:dyDescent="0.3">
      <c r="A519" s="72" t="s">
        <v>452</v>
      </c>
      <c r="B519" s="9" t="s">
        <v>425</v>
      </c>
      <c r="C519" s="10" t="s">
        <v>1</v>
      </c>
      <c r="D519" s="17" t="s">
        <v>480</v>
      </c>
      <c r="E519" s="98" t="s">
        <v>14</v>
      </c>
      <c r="F519" s="90">
        <v>22328.400000000001</v>
      </c>
    </row>
    <row r="520" spans="1:6" s="1" customFormat="1" ht="37.5" x14ac:dyDescent="0.3">
      <c r="A520" s="79" t="s">
        <v>483</v>
      </c>
      <c r="B520" s="9" t="s">
        <v>425</v>
      </c>
      <c r="C520" s="10" t="s">
        <v>1</v>
      </c>
      <c r="D520" s="24" t="s">
        <v>484</v>
      </c>
      <c r="E520" s="98"/>
      <c r="F520" s="90">
        <f t="shared" ref="F520" si="213">+F521</f>
        <v>37565.5</v>
      </c>
    </row>
    <row r="521" spans="1:6" s="1" customFormat="1" ht="20.25" x14ac:dyDescent="0.3">
      <c r="A521" s="72" t="s">
        <v>452</v>
      </c>
      <c r="B521" s="9" t="s">
        <v>425</v>
      </c>
      <c r="C521" s="10" t="s">
        <v>1</v>
      </c>
      <c r="D521" s="24" t="s">
        <v>484</v>
      </c>
      <c r="E521" s="98" t="s">
        <v>14</v>
      </c>
      <c r="F521" s="90">
        <v>37565.5</v>
      </c>
    </row>
    <row r="522" spans="1:6" s="1" customFormat="1" ht="37.5" x14ac:dyDescent="0.3">
      <c r="A522" s="79" t="s">
        <v>485</v>
      </c>
      <c r="B522" s="9" t="s">
        <v>425</v>
      </c>
      <c r="C522" s="10" t="s">
        <v>1</v>
      </c>
      <c r="D522" s="24" t="s">
        <v>486</v>
      </c>
      <c r="E522" s="98"/>
      <c r="F522" s="90">
        <f t="shared" ref="F522" si="214">+F523</f>
        <v>5532.3</v>
      </c>
    </row>
    <row r="523" spans="1:6" s="1" customFormat="1" ht="20.25" x14ac:dyDescent="0.3">
      <c r="A523" s="72" t="s">
        <v>452</v>
      </c>
      <c r="B523" s="9" t="s">
        <v>425</v>
      </c>
      <c r="C523" s="10" t="s">
        <v>1</v>
      </c>
      <c r="D523" s="24" t="s">
        <v>486</v>
      </c>
      <c r="E523" s="98" t="s">
        <v>14</v>
      </c>
      <c r="F523" s="90">
        <v>5532.3</v>
      </c>
    </row>
    <row r="524" spans="1:6" s="11" customFormat="1" ht="37.5" x14ac:dyDescent="0.3">
      <c r="A524" s="67" t="s">
        <v>193</v>
      </c>
      <c r="B524" s="9" t="s">
        <v>425</v>
      </c>
      <c r="C524" s="10" t="s">
        <v>1</v>
      </c>
      <c r="D524" s="10" t="s">
        <v>194</v>
      </c>
      <c r="E524" s="98"/>
      <c r="F524" s="90">
        <f t="shared" ref="F524:F526" si="215">F525</f>
        <v>48</v>
      </c>
    </row>
    <row r="525" spans="1:6" s="11" customFormat="1" ht="20.25" x14ac:dyDescent="0.3">
      <c r="A525" s="67" t="s">
        <v>26</v>
      </c>
      <c r="B525" s="14" t="s">
        <v>425</v>
      </c>
      <c r="C525" s="15" t="s">
        <v>1</v>
      </c>
      <c r="D525" s="17" t="s">
        <v>195</v>
      </c>
      <c r="E525" s="99"/>
      <c r="F525" s="90">
        <f t="shared" si="215"/>
        <v>48</v>
      </c>
    </row>
    <row r="526" spans="1:6" s="16" customFormat="1" ht="20.25" x14ac:dyDescent="0.3">
      <c r="A526" s="73" t="s">
        <v>487</v>
      </c>
      <c r="B526" s="9" t="s">
        <v>425</v>
      </c>
      <c r="C526" s="10" t="s">
        <v>1</v>
      </c>
      <c r="D526" s="17" t="s">
        <v>769</v>
      </c>
      <c r="E526" s="98"/>
      <c r="F526" s="90">
        <f t="shared" si="215"/>
        <v>48</v>
      </c>
    </row>
    <row r="527" spans="1:6" s="12" customFormat="1" ht="56.25" x14ac:dyDescent="0.3">
      <c r="A527" s="73" t="s">
        <v>488</v>
      </c>
      <c r="B527" s="9" t="s">
        <v>425</v>
      </c>
      <c r="C527" s="10" t="s">
        <v>1</v>
      </c>
      <c r="D527" s="17" t="s">
        <v>770</v>
      </c>
      <c r="E527" s="98"/>
      <c r="F527" s="90">
        <f t="shared" ref="F527" si="216">+F528</f>
        <v>48</v>
      </c>
    </row>
    <row r="528" spans="1:6" s="1" customFormat="1" ht="20.25" x14ac:dyDescent="0.3">
      <c r="A528" s="72" t="s">
        <v>452</v>
      </c>
      <c r="B528" s="9" t="s">
        <v>425</v>
      </c>
      <c r="C528" s="10" t="s">
        <v>1</v>
      </c>
      <c r="D528" s="17" t="s">
        <v>770</v>
      </c>
      <c r="E528" s="98" t="s">
        <v>14</v>
      </c>
      <c r="F528" s="90">
        <v>48</v>
      </c>
    </row>
    <row r="529" spans="1:6" s="23" customFormat="1" ht="37.5" x14ac:dyDescent="0.3">
      <c r="A529" s="69" t="s">
        <v>153</v>
      </c>
      <c r="B529" s="9" t="s">
        <v>425</v>
      </c>
      <c r="C529" s="10" t="s">
        <v>1</v>
      </c>
      <c r="D529" s="10" t="s">
        <v>19</v>
      </c>
      <c r="E529" s="102"/>
      <c r="F529" s="91">
        <f t="shared" ref="F529:F531" si="217">+F530</f>
        <v>42728.6</v>
      </c>
    </row>
    <row r="530" spans="1:6" s="23" customFormat="1" ht="20.25" x14ac:dyDescent="0.3">
      <c r="A530" s="69" t="s">
        <v>20</v>
      </c>
      <c r="B530" s="9" t="s">
        <v>425</v>
      </c>
      <c r="C530" s="10" t="s">
        <v>1</v>
      </c>
      <c r="D530" s="24" t="s">
        <v>21</v>
      </c>
      <c r="E530" s="102"/>
      <c r="F530" s="91">
        <f t="shared" si="217"/>
        <v>42728.6</v>
      </c>
    </row>
    <row r="531" spans="1:6" s="23" customFormat="1" ht="20.25" x14ac:dyDescent="0.3">
      <c r="A531" s="69" t="s">
        <v>22</v>
      </c>
      <c r="B531" s="9" t="s">
        <v>425</v>
      </c>
      <c r="C531" s="10" t="s">
        <v>1</v>
      </c>
      <c r="D531" s="24" t="s">
        <v>23</v>
      </c>
      <c r="E531" s="102"/>
      <c r="F531" s="90">
        <f t="shared" si="217"/>
        <v>42728.6</v>
      </c>
    </row>
    <row r="532" spans="1:6" s="23" customFormat="1" ht="20.25" x14ac:dyDescent="0.3">
      <c r="A532" s="72" t="s">
        <v>452</v>
      </c>
      <c r="B532" s="9" t="s">
        <v>425</v>
      </c>
      <c r="C532" s="10" t="s">
        <v>1</v>
      </c>
      <c r="D532" s="15" t="s">
        <v>23</v>
      </c>
      <c r="E532" s="99" t="s">
        <v>14</v>
      </c>
      <c r="F532" s="90">
        <v>42728.6</v>
      </c>
    </row>
    <row r="533" spans="1:6" s="8" customFormat="1" ht="20.25" x14ac:dyDescent="0.3">
      <c r="A533" s="38" t="s">
        <v>489</v>
      </c>
      <c r="B533" s="9" t="s">
        <v>425</v>
      </c>
      <c r="C533" s="10" t="s">
        <v>25</v>
      </c>
      <c r="D533" s="10"/>
      <c r="E533" s="98"/>
      <c r="F533" s="90">
        <f>+F534+F556+F577</f>
        <v>109494.30000000002</v>
      </c>
    </row>
    <row r="534" spans="1:6" ht="37.5" x14ac:dyDescent="0.3">
      <c r="A534" s="69" t="s">
        <v>799</v>
      </c>
      <c r="B534" s="9" t="s">
        <v>425</v>
      </c>
      <c r="C534" s="10" t="s">
        <v>25</v>
      </c>
      <c r="D534" s="10" t="s">
        <v>456</v>
      </c>
      <c r="E534" s="98"/>
      <c r="F534" s="90">
        <f t="shared" ref="F534" si="218">+F535</f>
        <v>31396.400000000001</v>
      </c>
    </row>
    <row r="535" spans="1:6" ht="20.25" x14ac:dyDescent="0.3">
      <c r="A535" s="69" t="s">
        <v>791</v>
      </c>
      <c r="B535" s="9" t="s">
        <v>425</v>
      </c>
      <c r="C535" s="10" t="s">
        <v>25</v>
      </c>
      <c r="D535" s="24" t="s">
        <v>490</v>
      </c>
      <c r="E535" s="98"/>
      <c r="F535" s="90">
        <f>+F536+F544+F547+F550+F541</f>
        <v>31396.400000000001</v>
      </c>
    </row>
    <row r="536" spans="1:6" s="1" customFormat="1" ht="20.25" x14ac:dyDescent="0.3">
      <c r="A536" s="69" t="s">
        <v>371</v>
      </c>
      <c r="B536" s="9" t="s">
        <v>425</v>
      </c>
      <c r="C536" s="10" t="s">
        <v>25</v>
      </c>
      <c r="D536" s="24" t="s">
        <v>491</v>
      </c>
      <c r="E536" s="98"/>
      <c r="F536" s="90">
        <f>F537+F539</f>
        <v>3157.3</v>
      </c>
    </row>
    <row r="537" spans="1:6" s="1" customFormat="1" ht="20.25" x14ac:dyDescent="0.3">
      <c r="A537" s="69" t="s">
        <v>492</v>
      </c>
      <c r="B537" s="9" t="s">
        <v>425</v>
      </c>
      <c r="C537" s="10" t="s">
        <v>25</v>
      </c>
      <c r="D537" s="24" t="s">
        <v>493</v>
      </c>
      <c r="E537" s="98"/>
      <c r="F537" s="90">
        <f>SUM(F538:F538)</f>
        <v>1200</v>
      </c>
    </row>
    <row r="538" spans="1:6" s="1" customFormat="1" ht="20.25" x14ac:dyDescent="0.3">
      <c r="A538" s="32" t="s">
        <v>28</v>
      </c>
      <c r="B538" s="9" t="s">
        <v>425</v>
      </c>
      <c r="C538" s="10" t="s">
        <v>25</v>
      </c>
      <c r="D538" s="24" t="s">
        <v>493</v>
      </c>
      <c r="E538" s="98" t="s">
        <v>29</v>
      </c>
      <c r="F538" s="90">
        <v>1200</v>
      </c>
    </row>
    <row r="539" spans="1:6" ht="37.5" x14ac:dyDescent="0.3">
      <c r="A539" s="32" t="s">
        <v>494</v>
      </c>
      <c r="B539" s="9" t="s">
        <v>425</v>
      </c>
      <c r="C539" s="10" t="s">
        <v>25</v>
      </c>
      <c r="D539" s="24" t="s">
        <v>495</v>
      </c>
      <c r="E539" s="98"/>
      <c r="F539" s="90">
        <f t="shared" ref="F539" si="219">+F540</f>
        <v>1957.3</v>
      </c>
    </row>
    <row r="540" spans="1:6" s="1" customFormat="1" ht="20.25" x14ac:dyDescent="0.3">
      <c r="A540" s="72" t="s">
        <v>452</v>
      </c>
      <c r="B540" s="9" t="s">
        <v>425</v>
      </c>
      <c r="C540" s="10" t="s">
        <v>25</v>
      </c>
      <c r="D540" s="24" t="s">
        <v>495</v>
      </c>
      <c r="E540" s="98" t="s">
        <v>14</v>
      </c>
      <c r="F540" s="90">
        <v>1957.3</v>
      </c>
    </row>
    <row r="541" spans="1:6" s="1" customFormat="1" ht="20.25" x14ac:dyDescent="0.3">
      <c r="A541" s="69" t="s">
        <v>15</v>
      </c>
      <c r="B541" s="9" t="s">
        <v>425</v>
      </c>
      <c r="C541" s="10" t="s">
        <v>25</v>
      </c>
      <c r="D541" s="24" t="s">
        <v>496</v>
      </c>
      <c r="E541" s="98"/>
      <c r="F541" s="90">
        <f t="shared" ref="F541" si="220">+F542</f>
        <v>317.60000000000002</v>
      </c>
    </row>
    <row r="542" spans="1:6" s="1" customFormat="1" ht="20.25" x14ac:dyDescent="0.3">
      <c r="A542" s="69" t="s">
        <v>435</v>
      </c>
      <c r="B542" s="9" t="s">
        <v>425</v>
      </c>
      <c r="C542" s="10" t="s">
        <v>25</v>
      </c>
      <c r="D542" s="24" t="s">
        <v>497</v>
      </c>
      <c r="E542" s="98"/>
      <c r="F542" s="90">
        <f t="shared" ref="F542" si="221">SUM(F543)</f>
        <v>317.60000000000002</v>
      </c>
    </row>
    <row r="543" spans="1:6" s="1" customFormat="1" ht="20.25" x14ac:dyDescent="0.3">
      <c r="A543" s="72" t="s">
        <v>452</v>
      </c>
      <c r="B543" s="9" t="s">
        <v>425</v>
      </c>
      <c r="C543" s="10" t="s">
        <v>25</v>
      </c>
      <c r="D543" s="24" t="s">
        <v>497</v>
      </c>
      <c r="E543" s="98" t="s">
        <v>14</v>
      </c>
      <c r="F543" s="90">
        <v>317.60000000000002</v>
      </c>
    </row>
    <row r="544" spans="1:6" s="1" customFormat="1" ht="20.25" x14ac:dyDescent="0.3">
      <c r="A544" s="33" t="s">
        <v>234</v>
      </c>
      <c r="B544" s="9" t="s">
        <v>425</v>
      </c>
      <c r="C544" s="10" t="s">
        <v>25</v>
      </c>
      <c r="D544" s="24" t="s">
        <v>498</v>
      </c>
      <c r="E544" s="98"/>
      <c r="F544" s="90">
        <f t="shared" ref="F544" si="222">+F545</f>
        <v>1055</v>
      </c>
    </row>
    <row r="545" spans="1:6" s="1" customFormat="1" ht="37.5" x14ac:dyDescent="0.3">
      <c r="A545" s="69" t="s">
        <v>499</v>
      </c>
      <c r="B545" s="9" t="s">
        <v>425</v>
      </c>
      <c r="C545" s="10" t="s">
        <v>25</v>
      </c>
      <c r="D545" s="24" t="s">
        <v>500</v>
      </c>
      <c r="E545" s="98"/>
      <c r="F545" s="90">
        <f t="shared" ref="F545" si="223">SUM(F546)</f>
        <v>1055</v>
      </c>
    </row>
    <row r="546" spans="1:6" s="1" customFormat="1" ht="20.25" x14ac:dyDescent="0.3">
      <c r="A546" s="72" t="s">
        <v>452</v>
      </c>
      <c r="B546" s="9" t="s">
        <v>425</v>
      </c>
      <c r="C546" s="10" t="s">
        <v>25</v>
      </c>
      <c r="D546" s="24" t="s">
        <v>500</v>
      </c>
      <c r="E546" s="98" t="s">
        <v>14</v>
      </c>
      <c r="F546" s="90">
        <v>1055</v>
      </c>
    </row>
    <row r="547" spans="1:6" ht="20.25" x14ac:dyDescent="0.3">
      <c r="A547" s="69" t="s">
        <v>90</v>
      </c>
      <c r="B547" s="9" t="s">
        <v>425</v>
      </c>
      <c r="C547" s="10" t="s">
        <v>25</v>
      </c>
      <c r="D547" s="24" t="s">
        <v>501</v>
      </c>
      <c r="E547" s="98"/>
      <c r="F547" s="90">
        <f t="shared" ref="F547" si="224">+F548</f>
        <v>296.60000000000002</v>
      </c>
    </row>
    <row r="548" spans="1:6" ht="20.25" x14ac:dyDescent="0.3">
      <c r="A548" s="69" t="s">
        <v>502</v>
      </c>
      <c r="B548" s="9" t="s">
        <v>425</v>
      </c>
      <c r="C548" s="10" t="s">
        <v>25</v>
      </c>
      <c r="D548" s="24" t="s">
        <v>503</v>
      </c>
      <c r="E548" s="98"/>
      <c r="F548" s="90">
        <f t="shared" ref="F548" si="225">SUM(F549)</f>
        <v>296.60000000000002</v>
      </c>
    </row>
    <row r="549" spans="1:6" s="1" customFormat="1" ht="20.25" x14ac:dyDescent="0.3">
      <c r="A549" s="72" t="s">
        <v>452</v>
      </c>
      <c r="B549" s="9" t="s">
        <v>425</v>
      </c>
      <c r="C549" s="10" t="s">
        <v>25</v>
      </c>
      <c r="D549" s="24" t="s">
        <v>503</v>
      </c>
      <c r="E549" s="98" t="s">
        <v>14</v>
      </c>
      <c r="F549" s="90">
        <v>296.60000000000002</v>
      </c>
    </row>
    <row r="550" spans="1:6" ht="20.25" x14ac:dyDescent="0.3">
      <c r="A550" s="69" t="s">
        <v>16</v>
      </c>
      <c r="B550" s="9" t="s">
        <v>425</v>
      </c>
      <c r="C550" s="10" t="s">
        <v>25</v>
      </c>
      <c r="D550" s="24" t="s">
        <v>504</v>
      </c>
      <c r="E550" s="98"/>
      <c r="F550" s="90">
        <f t="shared" ref="F550" si="226">+F551</f>
        <v>26569.9</v>
      </c>
    </row>
    <row r="551" spans="1:6" ht="20.25" x14ac:dyDescent="0.3">
      <c r="A551" s="69" t="s">
        <v>17</v>
      </c>
      <c r="B551" s="9" t="s">
        <v>425</v>
      </c>
      <c r="C551" s="10" t="s">
        <v>25</v>
      </c>
      <c r="D551" s="24" t="s">
        <v>505</v>
      </c>
      <c r="E551" s="98"/>
      <c r="F551" s="90">
        <f t="shared" ref="F551" si="227">SUM(F552+F554)</f>
        <v>26569.9</v>
      </c>
    </row>
    <row r="552" spans="1:6" ht="20.25" x14ac:dyDescent="0.3">
      <c r="A552" s="69" t="s">
        <v>506</v>
      </c>
      <c r="B552" s="9" t="s">
        <v>425</v>
      </c>
      <c r="C552" s="10" t="s">
        <v>25</v>
      </c>
      <c r="D552" s="24" t="s">
        <v>507</v>
      </c>
      <c r="E552" s="98"/>
      <c r="F552" s="90">
        <f t="shared" ref="F552" si="228">SUM(F553)</f>
        <v>8567</v>
      </c>
    </row>
    <row r="553" spans="1:6" s="1" customFormat="1" ht="20.25" x14ac:dyDescent="0.3">
      <c r="A553" s="72" t="s">
        <v>452</v>
      </c>
      <c r="B553" s="9" t="s">
        <v>425</v>
      </c>
      <c r="C553" s="10" t="s">
        <v>25</v>
      </c>
      <c r="D553" s="24" t="s">
        <v>507</v>
      </c>
      <c r="E553" s="98" t="s">
        <v>14</v>
      </c>
      <c r="F553" s="90">
        <v>8567</v>
      </c>
    </row>
    <row r="554" spans="1:6" ht="37.5" x14ac:dyDescent="0.3">
      <c r="A554" s="38" t="s">
        <v>508</v>
      </c>
      <c r="B554" s="9" t="s">
        <v>425</v>
      </c>
      <c r="C554" s="10" t="s">
        <v>25</v>
      </c>
      <c r="D554" s="24" t="s">
        <v>509</v>
      </c>
      <c r="E554" s="98"/>
      <c r="F554" s="90">
        <f t="shared" ref="F554" si="229">+F555</f>
        <v>18002.900000000001</v>
      </c>
    </row>
    <row r="555" spans="1:6" s="1" customFormat="1" ht="37.5" x14ac:dyDescent="0.3">
      <c r="A555" s="38" t="s">
        <v>200</v>
      </c>
      <c r="B555" s="9" t="s">
        <v>425</v>
      </c>
      <c r="C555" s="10" t="s">
        <v>25</v>
      </c>
      <c r="D555" s="24" t="s">
        <v>509</v>
      </c>
      <c r="E555" s="98" t="s">
        <v>201</v>
      </c>
      <c r="F555" s="90">
        <v>18002.900000000001</v>
      </c>
    </row>
    <row r="556" spans="1:6" ht="37.5" x14ac:dyDescent="0.3">
      <c r="A556" s="72" t="s">
        <v>510</v>
      </c>
      <c r="B556" s="14" t="s">
        <v>425</v>
      </c>
      <c r="C556" s="15" t="s">
        <v>25</v>
      </c>
      <c r="D556" s="10" t="s">
        <v>511</v>
      </c>
      <c r="E556" s="99"/>
      <c r="F556" s="91">
        <f t="shared" ref="F556" si="230">SUM(F557)</f>
        <v>42501.8</v>
      </c>
    </row>
    <row r="557" spans="1:6" s="1" customFormat="1" ht="20.25" x14ac:dyDescent="0.3">
      <c r="A557" s="71" t="s">
        <v>512</v>
      </c>
      <c r="B557" s="14" t="s">
        <v>425</v>
      </c>
      <c r="C557" s="15" t="s">
        <v>25</v>
      </c>
      <c r="D557" s="10" t="s">
        <v>513</v>
      </c>
      <c r="E557" s="99"/>
      <c r="F557" s="90">
        <f>SUM(F558+F561+F568+F573)</f>
        <v>42501.8</v>
      </c>
    </row>
    <row r="558" spans="1:6" s="1" customFormat="1" ht="20.25" x14ac:dyDescent="0.3">
      <c r="A558" s="71" t="s">
        <v>279</v>
      </c>
      <c r="B558" s="14" t="s">
        <v>425</v>
      </c>
      <c r="C558" s="15" t="s">
        <v>25</v>
      </c>
      <c r="D558" s="10" t="s">
        <v>514</v>
      </c>
      <c r="E558" s="99"/>
      <c r="F558" s="90">
        <f t="shared" ref="F558:F559" si="231">SUM(F559)</f>
        <v>3000</v>
      </c>
    </row>
    <row r="559" spans="1:6" s="1" customFormat="1" ht="20.25" x14ac:dyDescent="0.3">
      <c r="A559" s="71" t="s">
        <v>515</v>
      </c>
      <c r="B559" s="14" t="s">
        <v>425</v>
      </c>
      <c r="C559" s="15" t="s">
        <v>25</v>
      </c>
      <c r="D559" s="10" t="s">
        <v>516</v>
      </c>
      <c r="E559" s="99"/>
      <c r="F559" s="90">
        <f t="shared" si="231"/>
        <v>3000</v>
      </c>
    </row>
    <row r="560" spans="1:6" s="1" customFormat="1" ht="20.25" x14ac:dyDescent="0.3">
      <c r="A560" s="72" t="s">
        <v>452</v>
      </c>
      <c r="B560" s="14" t="s">
        <v>425</v>
      </c>
      <c r="C560" s="15" t="s">
        <v>25</v>
      </c>
      <c r="D560" s="10" t="s">
        <v>516</v>
      </c>
      <c r="E560" s="99" t="s">
        <v>14</v>
      </c>
      <c r="F560" s="90">
        <v>3000</v>
      </c>
    </row>
    <row r="561" spans="1:6" s="1" customFormat="1" ht="20.25" x14ac:dyDescent="0.3">
      <c r="A561" s="71" t="s">
        <v>15</v>
      </c>
      <c r="B561" s="14" t="s">
        <v>425</v>
      </c>
      <c r="C561" s="15" t="s">
        <v>25</v>
      </c>
      <c r="D561" s="10" t="s">
        <v>517</v>
      </c>
      <c r="E561" s="99"/>
      <c r="F561" s="90">
        <f t="shared" ref="F561" si="232">SUM(F562+F564+F566)</f>
        <v>1900</v>
      </c>
    </row>
    <row r="562" spans="1:6" s="1" customFormat="1" ht="20.25" x14ac:dyDescent="0.3">
      <c r="A562" s="71" t="s">
        <v>435</v>
      </c>
      <c r="B562" s="14" t="s">
        <v>425</v>
      </c>
      <c r="C562" s="15" t="s">
        <v>25</v>
      </c>
      <c r="D562" s="10" t="s">
        <v>518</v>
      </c>
      <c r="E562" s="99"/>
      <c r="F562" s="90">
        <f t="shared" ref="F562" si="233">SUM(F563)</f>
        <v>1500</v>
      </c>
    </row>
    <row r="563" spans="1:6" s="1" customFormat="1" ht="20.25" x14ac:dyDescent="0.3">
      <c r="A563" s="72" t="s">
        <v>452</v>
      </c>
      <c r="B563" s="14" t="s">
        <v>425</v>
      </c>
      <c r="C563" s="15" t="s">
        <v>25</v>
      </c>
      <c r="D563" s="10" t="s">
        <v>518</v>
      </c>
      <c r="E563" s="99" t="s">
        <v>14</v>
      </c>
      <c r="F563" s="90">
        <v>1500</v>
      </c>
    </row>
    <row r="564" spans="1:6" s="1" customFormat="1" ht="20.25" x14ac:dyDescent="0.3">
      <c r="A564" s="71" t="s">
        <v>519</v>
      </c>
      <c r="B564" s="14" t="s">
        <v>425</v>
      </c>
      <c r="C564" s="15" t="s">
        <v>25</v>
      </c>
      <c r="D564" s="10" t="s">
        <v>520</v>
      </c>
      <c r="E564" s="99"/>
      <c r="F564" s="90">
        <f t="shared" ref="F564" si="234">SUM(F565)</f>
        <v>300</v>
      </c>
    </row>
    <row r="565" spans="1:6" s="1" customFormat="1" ht="20.25" x14ac:dyDescent="0.3">
      <c r="A565" s="72" t="s">
        <v>452</v>
      </c>
      <c r="B565" s="14" t="s">
        <v>425</v>
      </c>
      <c r="C565" s="15" t="s">
        <v>25</v>
      </c>
      <c r="D565" s="10" t="s">
        <v>520</v>
      </c>
      <c r="E565" s="99" t="s">
        <v>14</v>
      </c>
      <c r="F565" s="90">
        <v>300</v>
      </c>
    </row>
    <row r="566" spans="1:6" s="1" customFormat="1" ht="20.45" customHeight="1" x14ac:dyDescent="0.3">
      <c r="A566" s="71" t="s">
        <v>521</v>
      </c>
      <c r="B566" s="14" t="s">
        <v>425</v>
      </c>
      <c r="C566" s="15" t="s">
        <v>25</v>
      </c>
      <c r="D566" s="10" t="s">
        <v>522</v>
      </c>
      <c r="E566" s="99"/>
      <c r="F566" s="90">
        <f t="shared" ref="F566" si="235">SUM(F567)</f>
        <v>100</v>
      </c>
    </row>
    <row r="567" spans="1:6" s="1" customFormat="1" ht="20.25" x14ac:dyDescent="0.3">
      <c r="A567" s="72" t="s">
        <v>452</v>
      </c>
      <c r="B567" s="14" t="s">
        <v>425</v>
      </c>
      <c r="C567" s="15" t="s">
        <v>25</v>
      </c>
      <c r="D567" s="10" t="s">
        <v>522</v>
      </c>
      <c r="E567" s="99" t="s">
        <v>14</v>
      </c>
      <c r="F567" s="90">
        <v>100</v>
      </c>
    </row>
    <row r="568" spans="1:6" s="1" customFormat="1" ht="20.25" x14ac:dyDescent="0.3">
      <c r="A568" s="71" t="s">
        <v>90</v>
      </c>
      <c r="B568" s="14" t="s">
        <v>425</v>
      </c>
      <c r="C568" s="15" t="s">
        <v>25</v>
      </c>
      <c r="D568" s="10" t="s">
        <v>523</v>
      </c>
      <c r="E568" s="99"/>
      <c r="F568" s="90">
        <f t="shared" ref="F568" si="236">SUM(F569+F571)</f>
        <v>713.6</v>
      </c>
    </row>
    <row r="569" spans="1:6" s="1" customFormat="1" ht="20.25" x14ac:dyDescent="0.3">
      <c r="A569" s="71" t="s">
        <v>524</v>
      </c>
      <c r="B569" s="14" t="s">
        <v>425</v>
      </c>
      <c r="C569" s="15" t="s">
        <v>25</v>
      </c>
      <c r="D569" s="10" t="s">
        <v>525</v>
      </c>
      <c r="E569" s="99"/>
      <c r="F569" s="90">
        <f t="shared" ref="F569" si="237">SUM(F570)</f>
        <v>663.6</v>
      </c>
    </row>
    <row r="570" spans="1:6" s="1" customFormat="1" ht="20.25" x14ac:dyDescent="0.3">
      <c r="A570" s="72" t="s">
        <v>452</v>
      </c>
      <c r="B570" s="14" t="s">
        <v>425</v>
      </c>
      <c r="C570" s="15" t="s">
        <v>25</v>
      </c>
      <c r="D570" s="10" t="s">
        <v>525</v>
      </c>
      <c r="E570" s="99" t="s">
        <v>14</v>
      </c>
      <c r="F570" s="90">
        <v>663.6</v>
      </c>
    </row>
    <row r="571" spans="1:6" s="1" customFormat="1" ht="23.85" customHeight="1" x14ac:dyDescent="0.3">
      <c r="A571" s="72" t="s">
        <v>526</v>
      </c>
      <c r="B571" s="14" t="s">
        <v>425</v>
      </c>
      <c r="C571" s="15" t="s">
        <v>25</v>
      </c>
      <c r="D571" s="10" t="s">
        <v>527</v>
      </c>
      <c r="E571" s="99"/>
      <c r="F571" s="90">
        <f t="shared" ref="F571" si="238">SUM(F572)</f>
        <v>50</v>
      </c>
    </row>
    <row r="572" spans="1:6" s="1" customFormat="1" ht="20.25" x14ac:dyDescent="0.3">
      <c r="A572" s="72" t="s">
        <v>452</v>
      </c>
      <c r="B572" s="14" t="s">
        <v>425</v>
      </c>
      <c r="C572" s="15" t="s">
        <v>25</v>
      </c>
      <c r="D572" s="10" t="s">
        <v>527</v>
      </c>
      <c r="E572" s="99" t="s">
        <v>14</v>
      </c>
      <c r="F572" s="90">
        <v>50</v>
      </c>
    </row>
    <row r="573" spans="1:6" s="1" customFormat="1" ht="20.25" x14ac:dyDescent="0.3">
      <c r="A573" s="71" t="s">
        <v>16</v>
      </c>
      <c r="B573" s="14" t="s">
        <v>425</v>
      </c>
      <c r="C573" s="15" t="s">
        <v>25</v>
      </c>
      <c r="D573" s="10" t="s">
        <v>528</v>
      </c>
      <c r="E573" s="99"/>
      <c r="F573" s="90">
        <f t="shared" ref="F573:F575" si="239">SUM(F574)</f>
        <v>36888.200000000004</v>
      </c>
    </row>
    <row r="574" spans="1:6" s="1" customFormat="1" ht="20.25" x14ac:dyDescent="0.3">
      <c r="A574" s="71" t="s">
        <v>17</v>
      </c>
      <c r="B574" s="14" t="s">
        <v>425</v>
      </c>
      <c r="C574" s="15" t="s">
        <v>25</v>
      </c>
      <c r="D574" s="10" t="s">
        <v>529</v>
      </c>
      <c r="E574" s="99"/>
      <c r="F574" s="90">
        <f t="shared" si="239"/>
        <v>36888.200000000004</v>
      </c>
    </row>
    <row r="575" spans="1:6" s="1" customFormat="1" ht="20.25" x14ac:dyDescent="0.3">
      <c r="A575" s="71" t="s">
        <v>530</v>
      </c>
      <c r="B575" s="14" t="s">
        <v>425</v>
      </c>
      <c r="C575" s="15" t="s">
        <v>25</v>
      </c>
      <c r="D575" s="10" t="s">
        <v>531</v>
      </c>
      <c r="E575" s="99"/>
      <c r="F575" s="90">
        <f t="shared" si="239"/>
        <v>36888.200000000004</v>
      </c>
    </row>
    <row r="576" spans="1:6" s="1" customFormat="1" ht="20.25" x14ac:dyDescent="0.3">
      <c r="A576" s="72" t="s">
        <v>452</v>
      </c>
      <c r="B576" s="14" t="s">
        <v>425</v>
      </c>
      <c r="C576" s="15" t="s">
        <v>25</v>
      </c>
      <c r="D576" s="10" t="s">
        <v>531</v>
      </c>
      <c r="E576" s="99" t="s">
        <v>14</v>
      </c>
      <c r="F576" s="90">
        <v>36888.200000000004</v>
      </c>
    </row>
    <row r="577" spans="1:6" s="23" customFormat="1" ht="37.5" x14ac:dyDescent="0.3">
      <c r="A577" s="69" t="s">
        <v>153</v>
      </c>
      <c r="B577" s="9" t="s">
        <v>425</v>
      </c>
      <c r="C577" s="10" t="s">
        <v>25</v>
      </c>
      <c r="D577" s="10" t="s">
        <v>19</v>
      </c>
      <c r="E577" s="102"/>
      <c r="F577" s="91">
        <f t="shared" ref="F577:F578" si="240">+F578</f>
        <v>35596.1</v>
      </c>
    </row>
    <row r="578" spans="1:6" s="23" customFormat="1" ht="20.25" x14ac:dyDescent="0.3">
      <c r="A578" s="69" t="s">
        <v>20</v>
      </c>
      <c r="B578" s="9" t="s">
        <v>425</v>
      </c>
      <c r="C578" s="10" t="s">
        <v>25</v>
      </c>
      <c r="D578" s="24" t="s">
        <v>21</v>
      </c>
      <c r="E578" s="102"/>
      <c r="F578" s="91">
        <f t="shared" si="240"/>
        <v>35596.1</v>
      </c>
    </row>
    <row r="579" spans="1:6" s="23" customFormat="1" ht="20.25" x14ac:dyDescent="0.3">
      <c r="A579" s="69" t="s">
        <v>22</v>
      </c>
      <c r="B579" s="9" t="s">
        <v>425</v>
      </c>
      <c r="C579" s="10" t="s">
        <v>25</v>
      </c>
      <c r="D579" s="24" t="s">
        <v>23</v>
      </c>
      <c r="E579" s="102"/>
      <c r="F579" s="90">
        <f>+F580+F581</f>
        <v>35596.1</v>
      </c>
    </row>
    <row r="580" spans="1:6" s="23" customFormat="1" ht="20.25" x14ac:dyDescent="0.3">
      <c r="A580" s="72" t="s">
        <v>452</v>
      </c>
      <c r="B580" s="9" t="s">
        <v>425</v>
      </c>
      <c r="C580" s="10" t="s">
        <v>25</v>
      </c>
      <c r="D580" s="15" t="s">
        <v>23</v>
      </c>
      <c r="E580" s="99" t="s">
        <v>14</v>
      </c>
      <c r="F580" s="90">
        <v>25872.3</v>
      </c>
    </row>
    <row r="581" spans="1:6" s="23" customFormat="1" ht="37.5" x14ac:dyDescent="0.3">
      <c r="A581" s="38" t="s">
        <v>200</v>
      </c>
      <c r="B581" s="9" t="s">
        <v>425</v>
      </c>
      <c r="C581" s="10" t="s">
        <v>25</v>
      </c>
      <c r="D581" s="15" t="s">
        <v>23</v>
      </c>
      <c r="E581" s="99" t="s">
        <v>201</v>
      </c>
      <c r="F581" s="90">
        <v>9723.7999999999993</v>
      </c>
    </row>
    <row r="582" spans="1:6" s="8" customFormat="1" ht="20.25" x14ac:dyDescent="0.3">
      <c r="A582" s="38" t="s">
        <v>532</v>
      </c>
      <c r="B582" s="9" t="s">
        <v>425</v>
      </c>
      <c r="C582" s="10" t="s">
        <v>425</v>
      </c>
      <c r="D582" s="10"/>
      <c r="E582" s="98"/>
      <c r="F582" s="90">
        <f t="shared" ref="F582" si="241">+F583+F605</f>
        <v>2468.8000000000002</v>
      </c>
    </row>
    <row r="583" spans="1:6" s="1" customFormat="1" ht="37.5" x14ac:dyDescent="0.3">
      <c r="A583" s="72" t="s">
        <v>533</v>
      </c>
      <c r="B583" s="14" t="s">
        <v>425</v>
      </c>
      <c r="C583" s="15" t="s">
        <v>425</v>
      </c>
      <c r="D583" s="10" t="s">
        <v>534</v>
      </c>
      <c r="E583" s="99"/>
      <c r="F583" s="91">
        <f t="shared" ref="F583" si="242">SUM(F584+F592)</f>
        <v>1268.8</v>
      </c>
    </row>
    <row r="584" spans="1:6" s="1" customFormat="1" ht="20.25" x14ac:dyDescent="0.3">
      <c r="A584" s="72" t="s">
        <v>90</v>
      </c>
      <c r="B584" s="14" t="s">
        <v>425</v>
      </c>
      <c r="C584" s="15" t="s">
        <v>425</v>
      </c>
      <c r="D584" s="10" t="s">
        <v>535</v>
      </c>
      <c r="E584" s="99"/>
      <c r="F584" s="91">
        <f t="shared" ref="F584" si="243">SUM(F585)</f>
        <v>878.9</v>
      </c>
    </row>
    <row r="585" spans="1:6" s="1" customFormat="1" ht="37.5" x14ac:dyDescent="0.3">
      <c r="A585" s="72" t="s">
        <v>536</v>
      </c>
      <c r="B585" s="14" t="s">
        <v>425</v>
      </c>
      <c r="C585" s="15" t="s">
        <v>425</v>
      </c>
      <c r="D585" s="10" t="s">
        <v>537</v>
      </c>
      <c r="E585" s="99"/>
      <c r="F585" s="91">
        <f t="shared" ref="F585" si="244">SUM(F586+F588+F590)</f>
        <v>878.9</v>
      </c>
    </row>
    <row r="586" spans="1:6" s="1" customFormat="1" ht="37.5" x14ac:dyDescent="0.3">
      <c r="A586" s="72" t="s">
        <v>538</v>
      </c>
      <c r="B586" s="14" t="s">
        <v>425</v>
      </c>
      <c r="C586" s="15" t="s">
        <v>425</v>
      </c>
      <c r="D586" s="10" t="s">
        <v>539</v>
      </c>
      <c r="E586" s="99"/>
      <c r="F586" s="91">
        <f t="shared" ref="F586" si="245">SUM(F587)</f>
        <v>725</v>
      </c>
    </row>
    <row r="587" spans="1:6" s="1" customFormat="1" ht="20.25" x14ac:dyDescent="0.3">
      <c r="A587" s="72" t="s">
        <v>452</v>
      </c>
      <c r="B587" s="14" t="s">
        <v>425</v>
      </c>
      <c r="C587" s="15" t="s">
        <v>425</v>
      </c>
      <c r="D587" s="10" t="s">
        <v>539</v>
      </c>
      <c r="E587" s="99" t="s">
        <v>14</v>
      </c>
      <c r="F587" s="90">
        <v>725</v>
      </c>
    </row>
    <row r="588" spans="1:6" s="1" customFormat="1" ht="20.25" x14ac:dyDescent="0.3">
      <c r="A588" s="72" t="s">
        <v>540</v>
      </c>
      <c r="B588" s="14" t="s">
        <v>425</v>
      </c>
      <c r="C588" s="15" t="s">
        <v>425</v>
      </c>
      <c r="D588" s="10" t="s">
        <v>541</v>
      </c>
      <c r="E588" s="99"/>
      <c r="F588" s="91">
        <f t="shared" ref="F588" si="246">SUM(F589)</f>
        <v>103.9</v>
      </c>
    </row>
    <row r="589" spans="1:6" s="1" customFormat="1" ht="20.25" x14ac:dyDescent="0.3">
      <c r="A589" s="59" t="s">
        <v>28</v>
      </c>
      <c r="B589" s="14" t="s">
        <v>425</v>
      </c>
      <c r="C589" s="15" t="s">
        <v>425</v>
      </c>
      <c r="D589" s="10" t="s">
        <v>541</v>
      </c>
      <c r="E589" s="99" t="s">
        <v>29</v>
      </c>
      <c r="F589" s="90">
        <v>103.9</v>
      </c>
    </row>
    <row r="590" spans="1:6" s="1" customFormat="1" ht="20.25" x14ac:dyDescent="0.3">
      <c r="A590" s="72" t="s">
        <v>542</v>
      </c>
      <c r="B590" s="14" t="s">
        <v>425</v>
      </c>
      <c r="C590" s="15" t="s">
        <v>425</v>
      </c>
      <c r="D590" s="10" t="s">
        <v>543</v>
      </c>
      <c r="E590" s="99"/>
      <c r="F590" s="91">
        <f t="shared" ref="F590" si="247">SUM(F591)</f>
        <v>50</v>
      </c>
    </row>
    <row r="591" spans="1:6" s="1" customFormat="1" ht="20.25" x14ac:dyDescent="0.3">
      <c r="A591" s="59" t="s">
        <v>28</v>
      </c>
      <c r="B591" s="14" t="s">
        <v>425</v>
      </c>
      <c r="C591" s="15" t="s">
        <v>425</v>
      </c>
      <c r="D591" s="10" t="s">
        <v>543</v>
      </c>
      <c r="E591" s="99" t="s">
        <v>29</v>
      </c>
      <c r="F591" s="90">
        <v>50</v>
      </c>
    </row>
    <row r="592" spans="1:6" s="1" customFormat="1" ht="20.25" x14ac:dyDescent="0.3">
      <c r="A592" s="72" t="s">
        <v>24</v>
      </c>
      <c r="B592" s="14" t="s">
        <v>425</v>
      </c>
      <c r="C592" s="15" t="s">
        <v>425</v>
      </c>
      <c r="D592" s="10" t="s">
        <v>544</v>
      </c>
      <c r="E592" s="99"/>
      <c r="F592" s="91">
        <f t="shared" ref="F592" si="248">SUM(F593)</f>
        <v>389.9</v>
      </c>
    </row>
    <row r="593" spans="1:6" s="1" customFormat="1" ht="20.25" x14ac:dyDescent="0.3">
      <c r="A593" s="72" t="s">
        <v>545</v>
      </c>
      <c r="B593" s="14" t="s">
        <v>425</v>
      </c>
      <c r="C593" s="15" t="s">
        <v>425</v>
      </c>
      <c r="D593" s="10" t="s">
        <v>546</v>
      </c>
      <c r="E593" s="99"/>
      <c r="F593" s="91">
        <f t="shared" ref="F593" si="249">SUM(F594+F596+F598+F600+F602)</f>
        <v>389.9</v>
      </c>
    </row>
    <row r="594" spans="1:6" s="1" customFormat="1" ht="20.25" x14ac:dyDescent="0.3">
      <c r="A594" s="72" t="s">
        <v>547</v>
      </c>
      <c r="B594" s="14" t="s">
        <v>425</v>
      </c>
      <c r="C594" s="15" t="s">
        <v>425</v>
      </c>
      <c r="D594" s="10" t="s">
        <v>548</v>
      </c>
      <c r="E594" s="99"/>
      <c r="F594" s="91">
        <f t="shared" ref="F594" si="250">SUM(F595)</f>
        <v>167.4</v>
      </c>
    </row>
    <row r="595" spans="1:6" s="1" customFormat="1" ht="20.25" x14ac:dyDescent="0.3">
      <c r="A595" s="70" t="s">
        <v>32</v>
      </c>
      <c r="B595" s="14" t="s">
        <v>425</v>
      </c>
      <c r="C595" s="15" t="s">
        <v>425</v>
      </c>
      <c r="D595" s="10" t="s">
        <v>548</v>
      </c>
      <c r="E595" s="99" t="s">
        <v>33</v>
      </c>
      <c r="F595" s="90">
        <v>167.4</v>
      </c>
    </row>
    <row r="596" spans="1:6" s="1" customFormat="1" ht="20.25" x14ac:dyDescent="0.3">
      <c r="A596" s="72" t="s">
        <v>549</v>
      </c>
      <c r="B596" s="14" t="s">
        <v>425</v>
      </c>
      <c r="C596" s="15" t="s">
        <v>425</v>
      </c>
      <c r="D596" s="10" t="s">
        <v>550</v>
      </c>
      <c r="E596" s="99"/>
      <c r="F596" s="91">
        <f t="shared" ref="F596" si="251">SUM(F597)</f>
        <v>50</v>
      </c>
    </row>
    <row r="597" spans="1:6" s="1" customFormat="1" ht="20.25" x14ac:dyDescent="0.3">
      <c r="A597" s="59" t="s">
        <v>130</v>
      </c>
      <c r="B597" s="14" t="s">
        <v>425</v>
      </c>
      <c r="C597" s="15" t="s">
        <v>425</v>
      </c>
      <c r="D597" s="10" t="s">
        <v>550</v>
      </c>
      <c r="E597" s="99" t="s">
        <v>131</v>
      </c>
      <c r="F597" s="90">
        <v>50</v>
      </c>
    </row>
    <row r="598" spans="1:6" s="1" customFormat="1" ht="37.5" x14ac:dyDescent="0.3">
      <c r="A598" s="72" t="s">
        <v>551</v>
      </c>
      <c r="B598" s="14" t="s">
        <v>425</v>
      </c>
      <c r="C598" s="15" t="s">
        <v>425</v>
      </c>
      <c r="D598" s="10" t="s">
        <v>552</v>
      </c>
      <c r="E598" s="99"/>
      <c r="F598" s="91">
        <f t="shared" ref="F598" si="252">SUM(F599)</f>
        <v>57.5</v>
      </c>
    </row>
    <row r="599" spans="1:6" s="1" customFormat="1" ht="20.25" x14ac:dyDescent="0.3">
      <c r="A599" s="59" t="s">
        <v>130</v>
      </c>
      <c r="B599" s="14" t="s">
        <v>425</v>
      </c>
      <c r="C599" s="15" t="s">
        <v>425</v>
      </c>
      <c r="D599" s="10" t="s">
        <v>552</v>
      </c>
      <c r="E599" s="99" t="s">
        <v>131</v>
      </c>
      <c r="F599" s="90">
        <v>57.5</v>
      </c>
    </row>
    <row r="600" spans="1:6" s="1" customFormat="1" ht="37.5" x14ac:dyDescent="0.3">
      <c r="A600" s="72" t="s">
        <v>553</v>
      </c>
      <c r="B600" s="14" t="s">
        <v>425</v>
      </c>
      <c r="C600" s="15" t="s">
        <v>425</v>
      </c>
      <c r="D600" s="10" t="s">
        <v>554</v>
      </c>
      <c r="E600" s="99"/>
      <c r="F600" s="91">
        <f t="shared" ref="F600" si="253">SUM(F601)</f>
        <v>100</v>
      </c>
    </row>
    <row r="601" spans="1:6" s="1" customFormat="1" ht="20.25" x14ac:dyDescent="0.3">
      <c r="A601" s="59" t="s">
        <v>130</v>
      </c>
      <c r="B601" s="14" t="s">
        <v>425</v>
      </c>
      <c r="C601" s="15" t="s">
        <v>425</v>
      </c>
      <c r="D601" s="10" t="s">
        <v>554</v>
      </c>
      <c r="E601" s="99" t="s">
        <v>131</v>
      </c>
      <c r="F601" s="90">
        <v>100</v>
      </c>
    </row>
    <row r="602" spans="1:6" s="1" customFormat="1" ht="21.2" customHeight="1" x14ac:dyDescent="0.3">
      <c r="A602" s="72" t="s">
        <v>555</v>
      </c>
      <c r="B602" s="14" t="s">
        <v>425</v>
      </c>
      <c r="C602" s="15" t="s">
        <v>425</v>
      </c>
      <c r="D602" s="15" t="s">
        <v>556</v>
      </c>
      <c r="E602" s="99"/>
      <c r="F602" s="91">
        <f t="shared" ref="F602" si="254">SUM(F603+F604)</f>
        <v>15</v>
      </c>
    </row>
    <row r="603" spans="1:6" s="1" customFormat="1" ht="20.25" x14ac:dyDescent="0.3">
      <c r="A603" s="59" t="s">
        <v>43</v>
      </c>
      <c r="B603" s="14" t="s">
        <v>425</v>
      </c>
      <c r="C603" s="15" t="s">
        <v>425</v>
      </c>
      <c r="D603" s="15" t="s">
        <v>556</v>
      </c>
      <c r="E603" s="99" t="s">
        <v>44</v>
      </c>
      <c r="F603" s="90">
        <v>14</v>
      </c>
    </row>
    <row r="604" spans="1:6" s="1" customFormat="1" ht="20.25" x14ac:dyDescent="0.3">
      <c r="A604" s="59" t="s">
        <v>28</v>
      </c>
      <c r="B604" s="14" t="s">
        <v>425</v>
      </c>
      <c r="C604" s="15" t="s">
        <v>425</v>
      </c>
      <c r="D604" s="15" t="s">
        <v>556</v>
      </c>
      <c r="E604" s="99" t="s">
        <v>29</v>
      </c>
      <c r="F604" s="90">
        <v>1</v>
      </c>
    </row>
    <row r="605" spans="1:6" s="1" customFormat="1" ht="37.5" x14ac:dyDescent="0.3">
      <c r="A605" s="72" t="s">
        <v>7</v>
      </c>
      <c r="B605" s="14" t="s">
        <v>425</v>
      </c>
      <c r="C605" s="15" t="s">
        <v>425</v>
      </c>
      <c r="D605" s="25" t="s">
        <v>6</v>
      </c>
      <c r="E605" s="99"/>
      <c r="F605" s="91">
        <f t="shared" ref="F605:F609" si="255">SUM(F606)</f>
        <v>1200</v>
      </c>
    </row>
    <row r="606" spans="1:6" s="1" customFormat="1" ht="37.5" x14ac:dyDescent="0.3">
      <c r="A606" s="72" t="s">
        <v>8</v>
      </c>
      <c r="B606" s="14" t="s">
        <v>425</v>
      </c>
      <c r="C606" s="15" t="s">
        <v>425</v>
      </c>
      <c r="D606" s="25" t="s">
        <v>9</v>
      </c>
      <c r="E606" s="99"/>
      <c r="F606" s="91">
        <f t="shared" si="255"/>
        <v>1200</v>
      </c>
    </row>
    <row r="607" spans="1:6" s="1" customFormat="1" ht="20.25" x14ac:dyDescent="0.3">
      <c r="A607" s="72" t="s">
        <v>10</v>
      </c>
      <c r="B607" s="14" t="s">
        <v>425</v>
      </c>
      <c r="C607" s="15" t="s">
        <v>425</v>
      </c>
      <c r="D607" s="25" t="s">
        <v>11</v>
      </c>
      <c r="E607" s="99"/>
      <c r="F607" s="91">
        <f t="shared" si="255"/>
        <v>1200</v>
      </c>
    </row>
    <row r="608" spans="1:6" s="1" customFormat="1" ht="20.25" x14ac:dyDescent="0.3">
      <c r="A608" s="72" t="s">
        <v>557</v>
      </c>
      <c r="B608" s="14" t="s">
        <v>425</v>
      </c>
      <c r="C608" s="15" t="s">
        <v>425</v>
      </c>
      <c r="D608" s="25" t="s">
        <v>558</v>
      </c>
      <c r="E608" s="99"/>
      <c r="F608" s="91">
        <f t="shared" si="255"/>
        <v>1200</v>
      </c>
    </row>
    <row r="609" spans="1:6" s="1" customFormat="1" ht="37.5" x14ac:dyDescent="0.3">
      <c r="A609" s="72" t="s">
        <v>559</v>
      </c>
      <c r="B609" s="14" t="s">
        <v>425</v>
      </c>
      <c r="C609" s="15" t="s">
        <v>425</v>
      </c>
      <c r="D609" s="25" t="s">
        <v>560</v>
      </c>
      <c r="E609" s="99"/>
      <c r="F609" s="91">
        <f t="shared" si="255"/>
        <v>1200</v>
      </c>
    </row>
    <row r="610" spans="1:6" s="1" customFormat="1" ht="37.5" x14ac:dyDescent="0.3">
      <c r="A610" s="72" t="s">
        <v>200</v>
      </c>
      <c r="B610" s="14" t="s">
        <v>425</v>
      </c>
      <c r="C610" s="15" t="s">
        <v>425</v>
      </c>
      <c r="D610" s="25" t="s">
        <v>560</v>
      </c>
      <c r="E610" s="99" t="s">
        <v>201</v>
      </c>
      <c r="F610" s="90">
        <v>1200</v>
      </c>
    </row>
    <row r="611" spans="1:6" s="8" customFormat="1" ht="20.25" x14ac:dyDescent="0.3">
      <c r="A611" s="38" t="s">
        <v>561</v>
      </c>
      <c r="B611" s="9" t="s">
        <v>425</v>
      </c>
      <c r="C611" s="10" t="s">
        <v>276</v>
      </c>
      <c r="D611" s="10"/>
      <c r="E611" s="98"/>
      <c r="F611" s="90">
        <f t="shared" ref="F611" si="256">+F612+F649+F644+F639</f>
        <v>19152.399999999998</v>
      </c>
    </row>
    <row r="612" spans="1:6" s="11" customFormat="1" ht="37.5" x14ac:dyDescent="0.3">
      <c r="A612" s="69" t="s">
        <v>799</v>
      </c>
      <c r="B612" s="9" t="s">
        <v>425</v>
      </c>
      <c r="C612" s="10" t="s">
        <v>276</v>
      </c>
      <c r="D612" s="10" t="s">
        <v>456</v>
      </c>
      <c r="E612" s="98"/>
      <c r="F612" s="90">
        <f t="shared" ref="F612" si="257">+F613</f>
        <v>13814.599999999999</v>
      </c>
    </row>
    <row r="613" spans="1:6" s="16" customFormat="1" ht="20.25" x14ac:dyDescent="0.3">
      <c r="A613" s="69" t="s">
        <v>825</v>
      </c>
      <c r="B613" s="9" t="s">
        <v>425</v>
      </c>
      <c r="C613" s="10" t="s">
        <v>276</v>
      </c>
      <c r="D613" s="10" t="s">
        <v>562</v>
      </c>
      <c r="E613" s="98"/>
      <c r="F613" s="90">
        <f t="shared" ref="F613" si="258">F614+F621+F626</f>
        <v>13814.599999999999</v>
      </c>
    </row>
    <row r="614" spans="1:6" s="12" customFormat="1" ht="20.25" x14ac:dyDescent="0.3">
      <c r="A614" s="69" t="s">
        <v>90</v>
      </c>
      <c r="B614" s="9" t="s">
        <v>425</v>
      </c>
      <c r="C614" s="10" t="s">
        <v>276</v>
      </c>
      <c r="D614" s="24" t="s">
        <v>563</v>
      </c>
      <c r="E614" s="98"/>
      <c r="F614" s="90">
        <f t="shared" ref="F614" si="259">F615+F619</f>
        <v>3300</v>
      </c>
    </row>
    <row r="615" spans="1:6" s="12" customFormat="1" ht="37.5" x14ac:dyDescent="0.3">
      <c r="A615" s="69" t="s">
        <v>564</v>
      </c>
      <c r="B615" s="9" t="s">
        <v>425</v>
      </c>
      <c r="C615" s="10" t="s">
        <v>276</v>
      </c>
      <c r="D615" s="24" t="s">
        <v>565</v>
      </c>
      <c r="E615" s="98"/>
      <c r="F615" s="90">
        <f t="shared" ref="F615" si="260">SUM(F616:F618)</f>
        <v>300</v>
      </c>
    </row>
    <row r="616" spans="1:6" s="1" customFormat="1" ht="20.25" x14ac:dyDescent="0.3">
      <c r="A616" s="32" t="s">
        <v>117</v>
      </c>
      <c r="B616" s="9" t="s">
        <v>425</v>
      </c>
      <c r="C616" s="10" t="s">
        <v>276</v>
      </c>
      <c r="D616" s="24" t="s">
        <v>565</v>
      </c>
      <c r="E616" s="98" t="s">
        <v>118</v>
      </c>
      <c r="F616" s="90">
        <v>50</v>
      </c>
    </row>
    <row r="617" spans="1:6" s="1" customFormat="1" ht="20.25" x14ac:dyDescent="0.3">
      <c r="A617" s="32" t="s">
        <v>28</v>
      </c>
      <c r="B617" s="9" t="s">
        <v>425</v>
      </c>
      <c r="C617" s="10" t="s">
        <v>276</v>
      </c>
      <c r="D617" s="24" t="s">
        <v>565</v>
      </c>
      <c r="E617" s="98" t="s">
        <v>29</v>
      </c>
      <c r="F617" s="90">
        <v>160</v>
      </c>
    </row>
    <row r="618" spans="1:6" s="1" customFormat="1" ht="20.25" x14ac:dyDescent="0.3">
      <c r="A618" s="80" t="s">
        <v>130</v>
      </c>
      <c r="B618" s="9" t="s">
        <v>425</v>
      </c>
      <c r="C618" s="10" t="s">
        <v>276</v>
      </c>
      <c r="D618" s="24" t="s">
        <v>565</v>
      </c>
      <c r="E618" s="98" t="s">
        <v>131</v>
      </c>
      <c r="F618" s="90">
        <v>90</v>
      </c>
    </row>
    <row r="619" spans="1:6" s="12" customFormat="1" ht="20.25" x14ac:dyDescent="0.3">
      <c r="A619" s="33" t="s">
        <v>566</v>
      </c>
      <c r="B619" s="9" t="s">
        <v>425</v>
      </c>
      <c r="C619" s="10" t="s">
        <v>276</v>
      </c>
      <c r="D619" s="24" t="s">
        <v>567</v>
      </c>
      <c r="E619" s="98"/>
      <c r="F619" s="90">
        <f t="shared" ref="F619" si="261">SUM(F620)</f>
        <v>3000</v>
      </c>
    </row>
    <row r="620" spans="1:6" s="1" customFormat="1" ht="20.25" x14ac:dyDescent="0.3">
      <c r="A620" s="72" t="s">
        <v>452</v>
      </c>
      <c r="B620" s="9" t="s">
        <v>425</v>
      </c>
      <c r="C620" s="10" t="s">
        <v>276</v>
      </c>
      <c r="D620" s="24" t="s">
        <v>567</v>
      </c>
      <c r="E620" s="98" t="s">
        <v>14</v>
      </c>
      <c r="F620" s="90">
        <v>3000</v>
      </c>
    </row>
    <row r="621" spans="1:6" s="1" customFormat="1" ht="20.25" x14ac:dyDescent="0.3">
      <c r="A621" s="67" t="s">
        <v>16</v>
      </c>
      <c r="B621" s="9" t="s">
        <v>425</v>
      </c>
      <c r="C621" s="10" t="s">
        <v>276</v>
      </c>
      <c r="D621" s="24" t="s">
        <v>568</v>
      </c>
      <c r="E621" s="98"/>
      <c r="F621" s="90">
        <f t="shared" ref="F621:F622" si="262">+F622</f>
        <v>7794.5999999999995</v>
      </c>
    </row>
    <row r="622" spans="1:6" s="12" customFormat="1" ht="20.25" x14ac:dyDescent="0.3">
      <c r="A622" s="67" t="s">
        <v>52</v>
      </c>
      <c r="B622" s="9" t="s">
        <v>425</v>
      </c>
      <c r="C622" s="10" t="s">
        <v>276</v>
      </c>
      <c r="D622" s="24" t="s">
        <v>569</v>
      </c>
      <c r="E622" s="98"/>
      <c r="F622" s="90">
        <f t="shared" si="262"/>
        <v>7794.5999999999995</v>
      </c>
    </row>
    <row r="623" spans="1:6" s="12" customFormat="1" ht="20.25" x14ac:dyDescent="0.3">
      <c r="A623" s="67" t="s">
        <v>570</v>
      </c>
      <c r="B623" s="9" t="s">
        <v>425</v>
      </c>
      <c r="C623" s="10" t="s">
        <v>276</v>
      </c>
      <c r="D623" s="24" t="s">
        <v>571</v>
      </c>
      <c r="E623" s="98"/>
      <c r="F623" s="90">
        <f t="shared" ref="F623" si="263">+F624+F625</f>
        <v>7794.5999999999995</v>
      </c>
    </row>
    <row r="624" spans="1:6" s="1" customFormat="1" ht="20.25" x14ac:dyDescent="0.3">
      <c r="A624" s="32" t="s">
        <v>43</v>
      </c>
      <c r="B624" s="9" t="s">
        <v>425</v>
      </c>
      <c r="C624" s="10" t="s">
        <v>276</v>
      </c>
      <c r="D624" s="10" t="s">
        <v>571</v>
      </c>
      <c r="E624" s="98" t="s">
        <v>44</v>
      </c>
      <c r="F624" s="90">
        <v>7047.7</v>
      </c>
    </row>
    <row r="625" spans="1:6" s="1" customFormat="1" ht="20.25" x14ac:dyDescent="0.3">
      <c r="A625" s="32" t="s">
        <v>28</v>
      </c>
      <c r="B625" s="9" t="s">
        <v>425</v>
      </c>
      <c r="C625" s="10" t="s">
        <v>276</v>
      </c>
      <c r="D625" s="10" t="s">
        <v>571</v>
      </c>
      <c r="E625" s="98" t="s">
        <v>29</v>
      </c>
      <c r="F625" s="90">
        <v>746.9</v>
      </c>
    </row>
    <row r="626" spans="1:6" s="1" customFormat="1" ht="20.25" x14ac:dyDescent="0.3">
      <c r="A626" s="69" t="s">
        <v>225</v>
      </c>
      <c r="B626" s="9" t="s">
        <v>425</v>
      </c>
      <c r="C626" s="10" t="s">
        <v>276</v>
      </c>
      <c r="D626" s="24" t="s">
        <v>572</v>
      </c>
      <c r="E626" s="98"/>
      <c r="F626" s="90">
        <f t="shared" ref="F626" si="264">+F627+F634+F636</f>
        <v>2720</v>
      </c>
    </row>
    <row r="627" spans="1:6" s="1" customFormat="1" ht="20.25" x14ac:dyDescent="0.3">
      <c r="A627" s="69" t="s">
        <v>573</v>
      </c>
      <c r="B627" s="9" t="s">
        <v>425</v>
      </c>
      <c r="C627" s="10" t="s">
        <v>276</v>
      </c>
      <c r="D627" s="24" t="s">
        <v>574</v>
      </c>
      <c r="E627" s="98"/>
      <c r="F627" s="90">
        <f t="shared" ref="F627" si="265">+F628+F630+F632</f>
        <v>2140</v>
      </c>
    </row>
    <row r="628" spans="1:6" s="1" customFormat="1" ht="20.25" x14ac:dyDescent="0.3">
      <c r="A628" s="69" t="s">
        <v>575</v>
      </c>
      <c r="B628" s="9" t="s">
        <v>425</v>
      </c>
      <c r="C628" s="10" t="s">
        <v>276</v>
      </c>
      <c r="D628" s="24" t="s">
        <v>576</v>
      </c>
      <c r="E628" s="98"/>
      <c r="F628" s="90">
        <f t="shared" ref="F628" si="266">+F629</f>
        <v>1560</v>
      </c>
    </row>
    <row r="629" spans="1:6" s="1" customFormat="1" ht="20.25" x14ac:dyDescent="0.3">
      <c r="A629" s="32" t="s">
        <v>481</v>
      </c>
      <c r="B629" s="9" t="s">
        <v>425</v>
      </c>
      <c r="C629" s="10" t="s">
        <v>276</v>
      </c>
      <c r="D629" s="24" t="s">
        <v>576</v>
      </c>
      <c r="E629" s="98" t="s">
        <v>482</v>
      </c>
      <c r="F629" s="90">
        <v>1560</v>
      </c>
    </row>
    <row r="630" spans="1:6" s="1" customFormat="1" ht="20.25" x14ac:dyDescent="0.3">
      <c r="A630" s="69" t="s">
        <v>577</v>
      </c>
      <c r="B630" s="9" t="s">
        <v>425</v>
      </c>
      <c r="C630" s="10" t="s">
        <v>276</v>
      </c>
      <c r="D630" s="24" t="s">
        <v>578</v>
      </c>
      <c r="E630" s="98"/>
      <c r="F630" s="90">
        <f t="shared" ref="F630" si="267">+F631</f>
        <v>380</v>
      </c>
    </row>
    <row r="631" spans="1:6" s="1" customFormat="1" ht="20.25" x14ac:dyDescent="0.3">
      <c r="A631" s="32" t="s">
        <v>481</v>
      </c>
      <c r="B631" s="9" t="s">
        <v>425</v>
      </c>
      <c r="C631" s="10" t="s">
        <v>276</v>
      </c>
      <c r="D631" s="24" t="s">
        <v>578</v>
      </c>
      <c r="E631" s="98" t="s">
        <v>482</v>
      </c>
      <c r="F631" s="90">
        <v>380</v>
      </c>
    </row>
    <row r="632" spans="1:6" s="1" customFormat="1" ht="20.25" x14ac:dyDescent="0.3">
      <c r="A632" s="69" t="s">
        <v>579</v>
      </c>
      <c r="B632" s="9" t="s">
        <v>425</v>
      </c>
      <c r="C632" s="10" t="s">
        <v>276</v>
      </c>
      <c r="D632" s="24" t="s">
        <v>580</v>
      </c>
      <c r="E632" s="98"/>
      <c r="F632" s="90">
        <f t="shared" ref="F632" si="268">+F633</f>
        <v>200</v>
      </c>
    </row>
    <row r="633" spans="1:6" s="1" customFormat="1" ht="20.25" x14ac:dyDescent="0.3">
      <c r="A633" s="32" t="s">
        <v>481</v>
      </c>
      <c r="B633" s="9" t="s">
        <v>425</v>
      </c>
      <c r="C633" s="10" t="s">
        <v>276</v>
      </c>
      <c r="D633" s="24" t="s">
        <v>580</v>
      </c>
      <c r="E633" s="98" t="s">
        <v>482</v>
      </c>
      <c r="F633" s="90">
        <v>200</v>
      </c>
    </row>
    <row r="634" spans="1:6" s="1" customFormat="1" ht="40.700000000000003" customHeight="1" x14ac:dyDescent="0.3">
      <c r="A634" s="69" t="s">
        <v>581</v>
      </c>
      <c r="B634" s="9" t="s">
        <v>425</v>
      </c>
      <c r="C634" s="10" t="s">
        <v>276</v>
      </c>
      <c r="D634" s="24" t="s">
        <v>582</v>
      </c>
      <c r="E634" s="98"/>
      <c r="F634" s="90">
        <f t="shared" ref="F634" si="269">+F635</f>
        <v>20</v>
      </c>
    </row>
    <row r="635" spans="1:6" s="1" customFormat="1" ht="20.25" x14ac:dyDescent="0.3">
      <c r="A635" s="32" t="s">
        <v>481</v>
      </c>
      <c r="B635" s="9" t="s">
        <v>425</v>
      </c>
      <c r="C635" s="10" t="s">
        <v>276</v>
      </c>
      <c r="D635" s="24" t="s">
        <v>582</v>
      </c>
      <c r="E635" s="98" t="s">
        <v>482</v>
      </c>
      <c r="F635" s="90">
        <v>20</v>
      </c>
    </row>
    <row r="636" spans="1:6" s="1" customFormat="1" ht="20.25" x14ac:dyDescent="0.3">
      <c r="A636" s="69" t="s">
        <v>583</v>
      </c>
      <c r="B636" s="9" t="s">
        <v>425</v>
      </c>
      <c r="C636" s="10" t="s">
        <v>276</v>
      </c>
      <c r="D636" s="24" t="s">
        <v>584</v>
      </c>
      <c r="E636" s="98"/>
      <c r="F636" s="90">
        <f t="shared" ref="F636:F637" si="270">+F637</f>
        <v>560</v>
      </c>
    </row>
    <row r="637" spans="1:6" s="1" customFormat="1" ht="20.25" x14ac:dyDescent="0.3">
      <c r="A637" s="69" t="s">
        <v>585</v>
      </c>
      <c r="B637" s="9" t="s">
        <v>425</v>
      </c>
      <c r="C637" s="10" t="s">
        <v>276</v>
      </c>
      <c r="D637" s="24" t="s">
        <v>586</v>
      </c>
      <c r="E637" s="98"/>
      <c r="F637" s="90">
        <f t="shared" si="270"/>
        <v>560</v>
      </c>
    </row>
    <row r="638" spans="1:6" s="1" customFormat="1" ht="20.25" x14ac:dyDescent="0.3">
      <c r="A638" s="32" t="s">
        <v>587</v>
      </c>
      <c r="B638" s="9" t="s">
        <v>425</v>
      </c>
      <c r="C638" s="10" t="s">
        <v>276</v>
      </c>
      <c r="D638" s="24" t="s">
        <v>586</v>
      </c>
      <c r="E638" s="98" t="s">
        <v>588</v>
      </c>
      <c r="F638" s="90">
        <v>560</v>
      </c>
    </row>
    <row r="639" spans="1:6" s="1" customFormat="1" ht="37.5" x14ac:dyDescent="0.3">
      <c r="A639" s="71" t="s">
        <v>510</v>
      </c>
      <c r="B639" s="14" t="s">
        <v>425</v>
      </c>
      <c r="C639" s="15" t="s">
        <v>276</v>
      </c>
      <c r="D639" s="10" t="s">
        <v>511</v>
      </c>
      <c r="E639" s="99"/>
      <c r="F639" s="91">
        <f t="shared" ref="F639:F642" si="271">SUM(F640)</f>
        <v>150</v>
      </c>
    </row>
    <row r="640" spans="1:6" s="1" customFormat="1" ht="20.25" x14ac:dyDescent="0.3">
      <c r="A640" s="71" t="s">
        <v>512</v>
      </c>
      <c r="B640" s="14" t="s">
        <v>425</v>
      </c>
      <c r="C640" s="15" t="s">
        <v>276</v>
      </c>
      <c r="D640" s="10" t="s">
        <v>513</v>
      </c>
      <c r="E640" s="99"/>
      <c r="F640" s="90">
        <f t="shared" si="271"/>
        <v>150</v>
      </c>
    </row>
    <row r="641" spans="1:6" s="1" customFormat="1" ht="20.25" x14ac:dyDescent="0.3">
      <c r="A641" s="71" t="s">
        <v>24</v>
      </c>
      <c r="B641" s="14" t="s">
        <v>425</v>
      </c>
      <c r="C641" s="15" t="s">
        <v>276</v>
      </c>
      <c r="D641" s="10" t="s">
        <v>589</v>
      </c>
      <c r="E641" s="99"/>
      <c r="F641" s="90">
        <f t="shared" si="271"/>
        <v>150</v>
      </c>
    </row>
    <row r="642" spans="1:6" s="1" customFormat="1" ht="37.5" x14ac:dyDescent="0.3">
      <c r="A642" s="71" t="s">
        <v>590</v>
      </c>
      <c r="B642" s="14" t="s">
        <v>425</v>
      </c>
      <c r="C642" s="15" t="s">
        <v>276</v>
      </c>
      <c r="D642" s="10" t="s">
        <v>591</v>
      </c>
      <c r="E642" s="99"/>
      <c r="F642" s="90">
        <f t="shared" si="271"/>
        <v>150</v>
      </c>
    </row>
    <row r="643" spans="1:6" s="1" customFormat="1" ht="20.25" x14ac:dyDescent="0.3">
      <c r="A643" s="80" t="s">
        <v>481</v>
      </c>
      <c r="B643" s="14" t="s">
        <v>425</v>
      </c>
      <c r="C643" s="15" t="s">
        <v>276</v>
      </c>
      <c r="D643" s="10" t="s">
        <v>591</v>
      </c>
      <c r="E643" s="99" t="s">
        <v>482</v>
      </c>
      <c r="F643" s="90">
        <v>150</v>
      </c>
    </row>
    <row r="644" spans="1:6" s="1" customFormat="1" ht="37.5" x14ac:dyDescent="0.3">
      <c r="A644" s="67" t="s">
        <v>193</v>
      </c>
      <c r="B644" s="14" t="s">
        <v>425</v>
      </c>
      <c r="C644" s="15" t="s">
        <v>276</v>
      </c>
      <c r="D644" s="10" t="s">
        <v>194</v>
      </c>
      <c r="E644" s="98"/>
      <c r="F644" s="90">
        <f t="shared" ref="F644:F645" si="272">F645</f>
        <v>120</v>
      </c>
    </row>
    <row r="645" spans="1:6" s="1" customFormat="1" ht="20.25" x14ac:dyDescent="0.3">
      <c r="A645" s="67" t="s">
        <v>26</v>
      </c>
      <c r="B645" s="14" t="s">
        <v>425</v>
      </c>
      <c r="C645" s="15" t="s">
        <v>276</v>
      </c>
      <c r="D645" s="17" t="s">
        <v>195</v>
      </c>
      <c r="E645" s="98"/>
      <c r="F645" s="90">
        <f t="shared" si="272"/>
        <v>120</v>
      </c>
    </row>
    <row r="646" spans="1:6" s="1" customFormat="1" ht="20.25" x14ac:dyDescent="0.3">
      <c r="A646" s="67" t="s">
        <v>230</v>
      </c>
      <c r="B646" s="14" t="s">
        <v>425</v>
      </c>
      <c r="C646" s="15" t="s">
        <v>276</v>
      </c>
      <c r="D646" s="17" t="s">
        <v>767</v>
      </c>
      <c r="E646" s="99"/>
      <c r="F646" s="90">
        <f t="shared" ref="F646" si="273">F647</f>
        <v>120</v>
      </c>
    </row>
    <row r="647" spans="1:6" s="1" customFormat="1" ht="19.899999999999999" customHeight="1" x14ac:dyDescent="0.3">
      <c r="A647" s="69" t="s">
        <v>235</v>
      </c>
      <c r="B647" s="14" t="s">
        <v>425</v>
      </c>
      <c r="C647" s="15" t="s">
        <v>276</v>
      </c>
      <c r="D647" s="17" t="s">
        <v>768</v>
      </c>
      <c r="E647" s="99"/>
      <c r="F647" s="90">
        <f t="shared" ref="F647" si="274">+F648</f>
        <v>120</v>
      </c>
    </row>
    <row r="648" spans="1:6" s="1" customFormat="1" ht="20.25" x14ac:dyDescent="0.3">
      <c r="A648" s="72" t="s">
        <v>452</v>
      </c>
      <c r="B648" s="14" t="s">
        <v>425</v>
      </c>
      <c r="C648" s="15" t="s">
        <v>276</v>
      </c>
      <c r="D648" s="17" t="s">
        <v>768</v>
      </c>
      <c r="E648" s="98" t="s">
        <v>14</v>
      </c>
      <c r="F648" s="90">
        <v>120</v>
      </c>
    </row>
    <row r="649" spans="1:6" s="11" customFormat="1" ht="37.5" x14ac:dyDescent="0.3">
      <c r="A649" s="13" t="s">
        <v>7</v>
      </c>
      <c r="B649" s="9" t="s">
        <v>425</v>
      </c>
      <c r="C649" s="10" t="s">
        <v>276</v>
      </c>
      <c r="D649" s="10" t="s">
        <v>6</v>
      </c>
      <c r="E649" s="98"/>
      <c r="F649" s="90">
        <f t="shared" ref="F649" si="275">+F650</f>
        <v>5067.8</v>
      </c>
    </row>
    <row r="650" spans="1:6" s="16" customFormat="1" ht="37.5" x14ac:dyDescent="0.3">
      <c r="A650" s="67" t="s">
        <v>46</v>
      </c>
      <c r="B650" s="14" t="s">
        <v>425</v>
      </c>
      <c r="C650" s="15" t="s">
        <v>276</v>
      </c>
      <c r="D650" s="15" t="s">
        <v>47</v>
      </c>
      <c r="E650" s="99"/>
      <c r="F650" s="90">
        <f t="shared" ref="F650" si="276">+F654+F660+F651</f>
        <v>5067.8</v>
      </c>
    </row>
    <row r="651" spans="1:6" s="12" customFormat="1" ht="20.25" x14ac:dyDescent="0.3">
      <c r="A651" s="67" t="s">
        <v>15</v>
      </c>
      <c r="B651" s="9" t="s">
        <v>425</v>
      </c>
      <c r="C651" s="10" t="s">
        <v>276</v>
      </c>
      <c r="D651" s="10" t="s">
        <v>48</v>
      </c>
      <c r="E651" s="98" t="s">
        <v>27</v>
      </c>
      <c r="F651" s="90">
        <f t="shared" ref="F651:F652" si="277">+F652</f>
        <v>140</v>
      </c>
    </row>
    <row r="652" spans="1:6" s="12" customFormat="1" ht="37.5" x14ac:dyDescent="0.3">
      <c r="A652" s="67" t="s">
        <v>49</v>
      </c>
      <c r="B652" s="9" t="s">
        <v>425</v>
      </c>
      <c r="C652" s="10" t="s">
        <v>276</v>
      </c>
      <c r="D652" s="10" t="s">
        <v>50</v>
      </c>
      <c r="E652" s="98"/>
      <c r="F652" s="90">
        <f t="shared" si="277"/>
        <v>140</v>
      </c>
    </row>
    <row r="653" spans="1:6" s="1" customFormat="1" ht="20.25" x14ac:dyDescent="0.3">
      <c r="A653" s="32" t="s">
        <v>28</v>
      </c>
      <c r="B653" s="14" t="s">
        <v>425</v>
      </c>
      <c r="C653" s="15" t="s">
        <v>276</v>
      </c>
      <c r="D653" s="15" t="s">
        <v>50</v>
      </c>
      <c r="E653" s="99" t="s">
        <v>29</v>
      </c>
      <c r="F653" s="90">
        <v>140</v>
      </c>
    </row>
    <row r="654" spans="1:6" s="12" customFormat="1" ht="20.25" x14ac:dyDescent="0.3">
      <c r="A654" s="67" t="s">
        <v>120</v>
      </c>
      <c r="B654" s="9" t="s">
        <v>425</v>
      </c>
      <c r="C654" s="10" t="s">
        <v>276</v>
      </c>
      <c r="D654" s="10" t="s">
        <v>121</v>
      </c>
      <c r="E654" s="98" t="s">
        <v>27</v>
      </c>
      <c r="F654" s="90">
        <f t="shared" ref="F654" si="278">+F655+F658</f>
        <v>420</v>
      </c>
    </row>
    <row r="655" spans="1:6" s="12" customFormat="1" ht="20.25" x14ac:dyDescent="0.3">
      <c r="A655" s="67" t="s">
        <v>122</v>
      </c>
      <c r="B655" s="9" t="s">
        <v>425</v>
      </c>
      <c r="C655" s="10" t="s">
        <v>276</v>
      </c>
      <c r="D655" s="10" t="s">
        <v>123</v>
      </c>
      <c r="E655" s="98"/>
      <c r="F655" s="90">
        <f t="shared" ref="F655:F658" si="279">+F656</f>
        <v>400</v>
      </c>
    </row>
    <row r="656" spans="1:6" s="12" customFormat="1" ht="20.25" x14ac:dyDescent="0.3">
      <c r="A656" s="67" t="s">
        <v>593</v>
      </c>
      <c r="B656" s="9" t="s">
        <v>425</v>
      </c>
      <c r="C656" s="10" t="s">
        <v>276</v>
      </c>
      <c r="D656" s="10" t="s">
        <v>594</v>
      </c>
      <c r="E656" s="98"/>
      <c r="F656" s="90">
        <f t="shared" si="279"/>
        <v>400</v>
      </c>
    </row>
    <row r="657" spans="1:7" s="1" customFormat="1" ht="20.25" x14ac:dyDescent="0.3">
      <c r="A657" s="32" t="s">
        <v>28</v>
      </c>
      <c r="B657" s="14" t="s">
        <v>425</v>
      </c>
      <c r="C657" s="15" t="s">
        <v>276</v>
      </c>
      <c r="D657" s="15" t="s">
        <v>594</v>
      </c>
      <c r="E657" s="99" t="s">
        <v>29</v>
      </c>
      <c r="F657" s="90">
        <v>400</v>
      </c>
    </row>
    <row r="658" spans="1:7" s="12" customFormat="1" ht="20.25" x14ac:dyDescent="0.3">
      <c r="A658" s="67" t="s">
        <v>592</v>
      </c>
      <c r="B658" s="9" t="s">
        <v>425</v>
      </c>
      <c r="C658" s="10" t="s">
        <v>276</v>
      </c>
      <c r="D658" s="10" t="s">
        <v>595</v>
      </c>
      <c r="E658" s="98"/>
      <c r="F658" s="90">
        <f t="shared" si="279"/>
        <v>20</v>
      </c>
    </row>
    <row r="659" spans="1:7" s="1" customFormat="1" ht="20.25" x14ac:dyDescent="0.3">
      <c r="A659" s="32" t="s">
        <v>28</v>
      </c>
      <c r="B659" s="14" t="s">
        <v>425</v>
      </c>
      <c r="C659" s="15" t="s">
        <v>276</v>
      </c>
      <c r="D659" s="15" t="s">
        <v>595</v>
      </c>
      <c r="E659" s="99" t="s">
        <v>29</v>
      </c>
      <c r="F659" s="90">
        <v>20</v>
      </c>
    </row>
    <row r="660" spans="1:7" s="16" customFormat="1" ht="20.25" x14ac:dyDescent="0.3">
      <c r="A660" s="67" t="s">
        <v>16</v>
      </c>
      <c r="B660" s="14" t="s">
        <v>425</v>
      </c>
      <c r="C660" s="15" t="s">
        <v>276</v>
      </c>
      <c r="D660" s="15" t="s">
        <v>51</v>
      </c>
      <c r="E660" s="99"/>
      <c r="F660" s="90">
        <f t="shared" ref="F660:F661" si="280">+F661</f>
        <v>4507.8</v>
      </c>
    </row>
    <row r="661" spans="1:7" s="12" customFormat="1" ht="20.25" x14ac:dyDescent="0.3">
      <c r="A661" s="67" t="s">
        <v>56</v>
      </c>
      <c r="B661" s="9" t="s">
        <v>425</v>
      </c>
      <c r="C661" s="10" t="s">
        <v>276</v>
      </c>
      <c r="D661" s="10" t="s">
        <v>57</v>
      </c>
      <c r="E661" s="98" t="s">
        <v>27</v>
      </c>
      <c r="F661" s="90">
        <f t="shared" si="280"/>
        <v>4507.8</v>
      </c>
    </row>
    <row r="662" spans="1:7" s="1" customFormat="1" ht="20.25" x14ac:dyDescent="0.3">
      <c r="A662" s="32" t="s">
        <v>43</v>
      </c>
      <c r="B662" s="14" t="s">
        <v>425</v>
      </c>
      <c r="C662" s="15" t="s">
        <v>276</v>
      </c>
      <c r="D662" s="15" t="s">
        <v>57</v>
      </c>
      <c r="E662" s="99" t="s">
        <v>44</v>
      </c>
      <c r="F662" s="90">
        <v>4507.8</v>
      </c>
    </row>
    <row r="663" spans="1:7" s="7" customFormat="1" ht="25.9" customHeight="1" x14ac:dyDescent="0.3">
      <c r="A663" s="61" t="s">
        <v>596</v>
      </c>
      <c r="B663" s="55" t="s">
        <v>251</v>
      </c>
      <c r="C663" s="56" t="s">
        <v>0</v>
      </c>
      <c r="D663" s="56"/>
      <c r="E663" s="106"/>
      <c r="F663" s="94">
        <f>SUM(F664+F752)</f>
        <v>188718</v>
      </c>
    </row>
    <row r="664" spans="1:7" s="8" customFormat="1" ht="20.25" x14ac:dyDescent="0.3">
      <c r="A664" s="13" t="s">
        <v>597</v>
      </c>
      <c r="B664" s="14" t="s">
        <v>251</v>
      </c>
      <c r="C664" s="15" t="s">
        <v>13</v>
      </c>
      <c r="D664" s="15"/>
      <c r="E664" s="99"/>
      <c r="F664" s="91">
        <f>SUM(F665+F741+F747+F732)</f>
        <v>179655.7</v>
      </c>
    </row>
    <row r="665" spans="1:7" s="8" customFormat="1" ht="37.5" x14ac:dyDescent="0.3">
      <c r="A665" s="72" t="s">
        <v>510</v>
      </c>
      <c r="B665" s="14" t="s">
        <v>251</v>
      </c>
      <c r="C665" s="15" t="s">
        <v>13</v>
      </c>
      <c r="D665" s="36" t="s">
        <v>511</v>
      </c>
      <c r="E665" s="99"/>
      <c r="F665" s="91">
        <f>SUM(F666+F698+F728)</f>
        <v>128479.4</v>
      </c>
    </row>
    <row r="666" spans="1:7" s="8" customFormat="1" ht="20.25" x14ac:dyDescent="0.3">
      <c r="A666" s="71" t="s">
        <v>598</v>
      </c>
      <c r="B666" s="14" t="s">
        <v>251</v>
      </c>
      <c r="C666" s="15" t="s">
        <v>13</v>
      </c>
      <c r="D666" s="10" t="s">
        <v>599</v>
      </c>
      <c r="E666" s="99"/>
      <c r="F666" s="91">
        <f>SUM(F667+F670+F679+F686+F695+F692)</f>
        <v>46788.299999999996</v>
      </c>
    </row>
    <row r="667" spans="1:7" s="8" customFormat="1" ht="20.25" x14ac:dyDescent="0.3">
      <c r="A667" s="71" t="s">
        <v>371</v>
      </c>
      <c r="B667" s="14" t="s">
        <v>251</v>
      </c>
      <c r="C667" s="15" t="s">
        <v>13</v>
      </c>
      <c r="D667" s="36" t="s">
        <v>600</v>
      </c>
      <c r="E667" s="99"/>
      <c r="F667" s="91">
        <f>SUM(,F668)</f>
        <v>4100</v>
      </c>
    </row>
    <row r="668" spans="1:7" s="8" customFormat="1" ht="20.25" x14ac:dyDescent="0.3">
      <c r="A668" s="71" t="s">
        <v>601</v>
      </c>
      <c r="B668" s="14" t="s">
        <v>251</v>
      </c>
      <c r="C668" s="15" t="s">
        <v>13</v>
      </c>
      <c r="D668" s="36" t="s">
        <v>602</v>
      </c>
      <c r="E668" s="99"/>
      <c r="F668" s="91">
        <f t="shared" ref="F668" si="281">SUM(F669)</f>
        <v>4100</v>
      </c>
    </row>
    <row r="669" spans="1:7" s="8" customFormat="1" ht="20.25" x14ac:dyDescent="0.3">
      <c r="A669" s="59" t="s">
        <v>28</v>
      </c>
      <c r="B669" s="14" t="s">
        <v>251</v>
      </c>
      <c r="C669" s="15" t="s">
        <v>13</v>
      </c>
      <c r="D669" s="36" t="s">
        <v>602</v>
      </c>
      <c r="E669" s="99" t="s">
        <v>29</v>
      </c>
      <c r="F669" s="90">
        <v>4100</v>
      </c>
    </row>
    <row r="670" spans="1:7" s="8" customFormat="1" ht="20.25" x14ac:dyDescent="0.3">
      <c r="A670" s="71" t="s">
        <v>15</v>
      </c>
      <c r="B670" s="14" t="s">
        <v>251</v>
      </c>
      <c r="C670" s="15" t="s">
        <v>13</v>
      </c>
      <c r="D670" s="36" t="s">
        <v>603</v>
      </c>
      <c r="E670" s="99"/>
      <c r="F670" s="91">
        <f t="shared" ref="F670" si="282">SUM(F671+F673+F677+F675)</f>
        <v>4763.7</v>
      </c>
    </row>
    <row r="671" spans="1:7" s="8" customFormat="1" ht="20.25" x14ac:dyDescent="0.3">
      <c r="A671" s="71" t="s">
        <v>435</v>
      </c>
      <c r="B671" s="14" t="s">
        <v>251</v>
      </c>
      <c r="C671" s="15" t="s">
        <v>13</v>
      </c>
      <c r="D671" s="36" t="s">
        <v>604</v>
      </c>
      <c r="E671" s="99"/>
      <c r="F671" s="91">
        <f t="shared" ref="F671" si="283">SUM(F672)</f>
        <v>1362.2</v>
      </c>
    </row>
    <row r="672" spans="1:7" s="8" customFormat="1" ht="20.25" x14ac:dyDescent="0.3">
      <c r="A672" s="59" t="s">
        <v>28</v>
      </c>
      <c r="B672" s="14" t="s">
        <v>251</v>
      </c>
      <c r="C672" s="15" t="s">
        <v>13</v>
      </c>
      <c r="D672" s="36" t="s">
        <v>604</v>
      </c>
      <c r="E672" s="99" t="s">
        <v>29</v>
      </c>
      <c r="F672" s="90">
        <v>1362.2</v>
      </c>
      <c r="G672" s="37"/>
    </row>
    <row r="673" spans="1:6" s="8" customFormat="1" ht="20.25" x14ac:dyDescent="0.3">
      <c r="A673" s="59" t="s">
        <v>605</v>
      </c>
      <c r="B673" s="14" t="s">
        <v>251</v>
      </c>
      <c r="C673" s="15" t="s">
        <v>13</v>
      </c>
      <c r="D673" s="36" t="s">
        <v>606</v>
      </c>
      <c r="E673" s="99"/>
      <c r="F673" s="91">
        <f t="shared" ref="F673" si="284">SUM(F674)</f>
        <v>2737.6</v>
      </c>
    </row>
    <row r="674" spans="1:6" s="8" customFormat="1" ht="20.25" x14ac:dyDescent="0.3">
      <c r="A674" s="59" t="s">
        <v>28</v>
      </c>
      <c r="B674" s="14" t="s">
        <v>251</v>
      </c>
      <c r="C674" s="15" t="s">
        <v>13</v>
      </c>
      <c r="D674" s="36" t="s">
        <v>606</v>
      </c>
      <c r="E674" s="99" t="s">
        <v>29</v>
      </c>
      <c r="F674" s="90">
        <v>2737.6</v>
      </c>
    </row>
    <row r="675" spans="1:6" s="8" customFormat="1" ht="20.25" x14ac:dyDescent="0.3">
      <c r="A675" s="70" t="s">
        <v>608</v>
      </c>
      <c r="B675" s="14" t="s">
        <v>251</v>
      </c>
      <c r="C675" s="15" t="s">
        <v>13</v>
      </c>
      <c r="D675" s="36" t="s">
        <v>609</v>
      </c>
      <c r="E675" s="99"/>
      <c r="F675" s="91">
        <f t="shared" ref="F675" si="285">SUM(F676)</f>
        <v>285.89999999999998</v>
      </c>
    </row>
    <row r="676" spans="1:6" s="8" customFormat="1" ht="20.25" x14ac:dyDescent="0.3">
      <c r="A676" s="59" t="s">
        <v>28</v>
      </c>
      <c r="B676" s="14" t="s">
        <v>251</v>
      </c>
      <c r="C676" s="15" t="s">
        <v>13</v>
      </c>
      <c r="D676" s="36" t="s">
        <v>609</v>
      </c>
      <c r="E676" s="99" t="s">
        <v>29</v>
      </c>
      <c r="F676" s="90">
        <v>285.89999999999998</v>
      </c>
    </row>
    <row r="677" spans="1:6" s="8" customFormat="1" ht="20.25" x14ac:dyDescent="0.3">
      <c r="A677" s="59" t="s">
        <v>607</v>
      </c>
      <c r="B677" s="14" t="s">
        <v>251</v>
      </c>
      <c r="C677" s="15" t="s">
        <v>13</v>
      </c>
      <c r="D677" s="36" t="s">
        <v>812</v>
      </c>
      <c r="E677" s="99"/>
      <c r="F677" s="91">
        <f t="shared" ref="F677" si="286">SUM(F678)</f>
        <v>378</v>
      </c>
    </row>
    <row r="678" spans="1:6" s="8" customFormat="1" ht="20.25" x14ac:dyDescent="0.3">
      <c r="A678" s="59" t="s">
        <v>28</v>
      </c>
      <c r="B678" s="14" t="s">
        <v>251</v>
      </c>
      <c r="C678" s="15" t="s">
        <v>13</v>
      </c>
      <c r="D678" s="36" t="s">
        <v>812</v>
      </c>
      <c r="E678" s="99" t="s">
        <v>29</v>
      </c>
      <c r="F678" s="90">
        <v>378</v>
      </c>
    </row>
    <row r="679" spans="1:6" s="8" customFormat="1" ht="20.25" x14ac:dyDescent="0.3">
      <c r="A679" s="70" t="s">
        <v>90</v>
      </c>
      <c r="B679" s="14" t="s">
        <v>251</v>
      </c>
      <c r="C679" s="15" t="s">
        <v>13</v>
      </c>
      <c r="D679" s="36" t="s">
        <v>610</v>
      </c>
      <c r="E679" s="99"/>
      <c r="F679" s="91">
        <f t="shared" ref="F679" si="287">SUM(F680+F683)</f>
        <v>399.6</v>
      </c>
    </row>
    <row r="680" spans="1:6" s="8" customFormat="1" ht="20.25" x14ac:dyDescent="0.3">
      <c r="A680" s="70" t="s">
        <v>611</v>
      </c>
      <c r="B680" s="14" t="s">
        <v>251</v>
      </c>
      <c r="C680" s="15" t="s">
        <v>13</v>
      </c>
      <c r="D680" s="36" t="s">
        <v>612</v>
      </c>
      <c r="E680" s="99"/>
      <c r="F680" s="91">
        <f t="shared" ref="F680" si="288">SUM(F681+F682)</f>
        <v>367.8</v>
      </c>
    </row>
    <row r="681" spans="1:6" s="8" customFormat="1" ht="20.25" x14ac:dyDescent="0.3">
      <c r="A681" s="71" t="s">
        <v>117</v>
      </c>
      <c r="B681" s="14" t="s">
        <v>251</v>
      </c>
      <c r="C681" s="15" t="s">
        <v>13</v>
      </c>
      <c r="D681" s="36" t="s">
        <v>612</v>
      </c>
      <c r="E681" s="99" t="s">
        <v>118</v>
      </c>
      <c r="F681" s="90">
        <v>67.8</v>
      </c>
    </row>
    <row r="682" spans="1:6" s="8" customFormat="1" ht="20.25" x14ac:dyDescent="0.3">
      <c r="A682" s="59" t="s">
        <v>28</v>
      </c>
      <c r="B682" s="14" t="s">
        <v>251</v>
      </c>
      <c r="C682" s="15" t="s">
        <v>13</v>
      </c>
      <c r="D682" s="36" t="s">
        <v>612</v>
      </c>
      <c r="E682" s="99" t="s">
        <v>29</v>
      </c>
      <c r="F682" s="90">
        <v>300</v>
      </c>
    </row>
    <row r="683" spans="1:6" s="8" customFormat="1" ht="20.25" x14ac:dyDescent="0.3">
      <c r="A683" s="70" t="s">
        <v>613</v>
      </c>
      <c r="B683" s="14" t="s">
        <v>251</v>
      </c>
      <c r="C683" s="15" t="s">
        <v>13</v>
      </c>
      <c r="D683" s="36" t="s">
        <v>614</v>
      </c>
      <c r="E683" s="99"/>
      <c r="F683" s="91">
        <f t="shared" ref="F683" si="289">SUM(F684+F685)</f>
        <v>31.8</v>
      </c>
    </row>
    <row r="684" spans="1:6" s="8" customFormat="1" ht="20.25" x14ac:dyDescent="0.3">
      <c r="A684" s="71" t="s">
        <v>117</v>
      </c>
      <c r="B684" s="14" t="s">
        <v>251</v>
      </c>
      <c r="C684" s="15" t="s">
        <v>13</v>
      </c>
      <c r="D684" s="36" t="s">
        <v>614</v>
      </c>
      <c r="E684" s="99" t="s">
        <v>118</v>
      </c>
      <c r="F684" s="90">
        <v>15</v>
      </c>
    </row>
    <row r="685" spans="1:6" s="8" customFormat="1" ht="20.25" x14ac:dyDescent="0.3">
      <c r="A685" s="59" t="s">
        <v>28</v>
      </c>
      <c r="B685" s="14" t="s">
        <v>251</v>
      </c>
      <c r="C685" s="15" t="s">
        <v>13</v>
      </c>
      <c r="D685" s="36" t="s">
        <v>614</v>
      </c>
      <c r="E685" s="99" t="s">
        <v>29</v>
      </c>
      <c r="F685" s="90">
        <v>16.8</v>
      </c>
    </row>
    <row r="686" spans="1:6" s="8" customFormat="1" ht="20.25" x14ac:dyDescent="0.3">
      <c r="A686" s="70" t="s">
        <v>16</v>
      </c>
      <c r="B686" s="14" t="s">
        <v>251</v>
      </c>
      <c r="C686" s="15" t="s">
        <v>13</v>
      </c>
      <c r="D686" s="36" t="s">
        <v>615</v>
      </c>
      <c r="E686" s="99"/>
      <c r="F686" s="91">
        <f t="shared" ref="F686:F687" si="290">SUM(F687)</f>
        <v>32420.799999999999</v>
      </c>
    </row>
    <row r="687" spans="1:6" s="8" customFormat="1" ht="20.25" x14ac:dyDescent="0.3">
      <c r="A687" s="70" t="s">
        <v>17</v>
      </c>
      <c r="B687" s="14" t="s">
        <v>251</v>
      </c>
      <c r="C687" s="15" t="s">
        <v>13</v>
      </c>
      <c r="D687" s="36" t="s">
        <v>616</v>
      </c>
      <c r="E687" s="99"/>
      <c r="F687" s="91">
        <f t="shared" si="290"/>
        <v>32420.799999999999</v>
      </c>
    </row>
    <row r="688" spans="1:6" s="8" customFormat="1" ht="20.25" x14ac:dyDescent="0.3">
      <c r="A688" s="70" t="s">
        <v>617</v>
      </c>
      <c r="B688" s="14" t="s">
        <v>251</v>
      </c>
      <c r="C688" s="15" t="s">
        <v>13</v>
      </c>
      <c r="D688" s="36" t="s">
        <v>618</v>
      </c>
      <c r="E688" s="99"/>
      <c r="F688" s="91">
        <f t="shared" ref="F688" si="291">SUM(F689+F690+F691)</f>
        <v>32420.799999999999</v>
      </c>
    </row>
    <row r="689" spans="1:6" s="8" customFormat="1" ht="20.25" x14ac:dyDescent="0.3">
      <c r="A689" s="71" t="s">
        <v>117</v>
      </c>
      <c r="B689" s="14" t="s">
        <v>251</v>
      </c>
      <c r="C689" s="15" t="s">
        <v>13</v>
      </c>
      <c r="D689" s="36" t="s">
        <v>618</v>
      </c>
      <c r="E689" s="99" t="s">
        <v>118</v>
      </c>
      <c r="F689" s="90">
        <v>26045.100000000002</v>
      </c>
    </row>
    <row r="690" spans="1:6" s="8" customFormat="1" ht="20.25" x14ac:dyDescent="0.3">
      <c r="A690" s="59" t="s">
        <v>28</v>
      </c>
      <c r="B690" s="14" t="s">
        <v>251</v>
      </c>
      <c r="C690" s="15" t="s">
        <v>13</v>
      </c>
      <c r="D690" s="36" t="s">
        <v>618</v>
      </c>
      <c r="E690" s="99" t="s">
        <v>29</v>
      </c>
      <c r="F690" s="90">
        <v>6317.9</v>
      </c>
    </row>
    <row r="691" spans="1:6" s="8" customFormat="1" ht="20.25" x14ac:dyDescent="0.3">
      <c r="A691" s="59" t="s">
        <v>30</v>
      </c>
      <c r="B691" s="14" t="s">
        <v>251</v>
      </c>
      <c r="C691" s="15" t="s">
        <v>13</v>
      </c>
      <c r="D691" s="36" t="s">
        <v>618</v>
      </c>
      <c r="E691" s="99" t="s">
        <v>31</v>
      </c>
      <c r="F691" s="90">
        <v>57.8</v>
      </c>
    </row>
    <row r="692" spans="1:6" s="8" customFormat="1" ht="20.25" x14ac:dyDescent="0.3">
      <c r="A692" s="71" t="s">
        <v>619</v>
      </c>
      <c r="B692" s="14" t="s">
        <v>251</v>
      </c>
      <c r="C692" s="15" t="s">
        <v>13</v>
      </c>
      <c r="D692" s="36" t="s">
        <v>620</v>
      </c>
      <c r="E692" s="99"/>
      <c r="F692" s="91">
        <f t="shared" ref="F692:F693" si="292">SUM(F693)</f>
        <v>5000</v>
      </c>
    </row>
    <row r="693" spans="1:6" s="8" customFormat="1" ht="20.25" x14ac:dyDescent="0.3">
      <c r="A693" s="71" t="s">
        <v>621</v>
      </c>
      <c r="B693" s="14" t="s">
        <v>251</v>
      </c>
      <c r="C693" s="15" t="s">
        <v>13</v>
      </c>
      <c r="D693" s="36" t="s">
        <v>622</v>
      </c>
      <c r="E693" s="99"/>
      <c r="F693" s="91">
        <f t="shared" si="292"/>
        <v>5000</v>
      </c>
    </row>
    <row r="694" spans="1:6" s="8" customFormat="1" ht="20.25" x14ac:dyDescent="0.3">
      <c r="A694" s="59" t="s">
        <v>28</v>
      </c>
      <c r="B694" s="14" t="s">
        <v>251</v>
      </c>
      <c r="C694" s="15" t="s">
        <v>13</v>
      </c>
      <c r="D694" s="36" t="s">
        <v>622</v>
      </c>
      <c r="E694" s="99" t="s">
        <v>29</v>
      </c>
      <c r="F694" s="90">
        <v>5000</v>
      </c>
    </row>
    <row r="695" spans="1:6" s="8" customFormat="1" ht="20.25" x14ac:dyDescent="0.3">
      <c r="A695" s="71" t="s">
        <v>623</v>
      </c>
      <c r="B695" s="14" t="s">
        <v>251</v>
      </c>
      <c r="C695" s="15" t="s">
        <v>13</v>
      </c>
      <c r="D695" s="36" t="s">
        <v>624</v>
      </c>
      <c r="E695" s="99"/>
      <c r="F695" s="91">
        <f t="shared" ref="F695:F696" si="293">SUM(F696)</f>
        <v>104.2</v>
      </c>
    </row>
    <row r="696" spans="1:6" s="8" customFormat="1" ht="37.5" x14ac:dyDescent="0.3">
      <c r="A696" s="71" t="s">
        <v>625</v>
      </c>
      <c r="B696" s="14" t="s">
        <v>251</v>
      </c>
      <c r="C696" s="15" t="s">
        <v>13</v>
      </c>
      <c r="D696" s="36" t="s">
        <v>626</v>
      </c>
      <c r="E696" s="99"/>
      <c r="F696" s="91">
        <f t="shared" si="293"/>
        <v>104.2</v>
      </c>
    </row>
    <row r="697" spans="1:6" s="8" customFormat="1" ht="20.25" x14ac:dyDescent="0.3">
      <c r="A697" s="59" t="s">
        <v>28</v>
      </c>
      <c r="B697" s="14" t="s">
        <v>251</v>
      </c>
      <c r="C697" s="15" t="s">
        <v>13</v>
      </c>
      <c r="D697" s="36" t="s">
        <v>626</v>
      </c>
      <c r="E697" s="99" t="s">
        <v>29</v>
      </c>
      <c r="F697" s="90">
        <v>104.2</v>
      </c>
    </row>
    <row r="698" spans="1:6" s="8" customFormat="1" ht="19.149999999999999" customHeight="1" x14ac:dyDescent="0.3">
      <c r="A698" s="71" t="s">
        <v>627</v>
      </c>
      <c r="B698" s="14" t="s">
        <v>251</v>
      </c>
      <c r="C698" s="15" t="s">
        <v>13</v>
      </c>
      <c r="D698" s="10" t="s">
        <v>628</v>
      </c>
      <c r="E698" s="98"/>
      <c r="F698" s="91">
        <f>SUM(F699+F704+F707+F710+F724)</f>
        <v>81291.099999999991</v>
      </c>
    </row>
    <row r="699" spans="1:6" s="8" customFormat="1" ht="20.25" x14ac:dyDescent="0.3">
      <c r="A699" s="71" t="s">
        <v>371</v>
      </c>
      <c r="B699" s="14" t="s">
        <v>251</v>
      </c>
      <c r="C699" s="15" t="s">
        <v>13</v>
      </c>
      <c r="D699" s="10" t="s">
        <v>629</v>
      </c>
      <c r="E699" s="98"/>
      <c r="F699" s="91">
        <f>SUM(F700,F702)</f>
        <v>11320</v>
      </c>
    </row>
    <row r="700" spans="1:6" s="8" customFormat="1" ht="20.25" x14ac:dyDescent="0.3">
      <c r="A700" s="71" t="s">
        <v>630</v>
      </c>
      <c r="B700" s="14" t="s">
        <v>251</v>
      </c>
      <c r="C700" s="15" t="s">
        <v>13</v>
      </c>
      <c r="D700" s="10" t="s">
        <v>631</v>
      </c>
      <c r="E700" s="98"/>
      <c r="F700" s="91">
        <f>SUM(F701)</f>
        <v>200</v>
      </c>
    </row>
    <row r="701" spans="1:6" s="26" customFormat="1" ht="20.25" x14ac:dyDescent="0.3">
      <c r="A701" s="72" t="s">
        <v>28</v>
      </c>
      <c r="B701" s="14" t="s">
        <v>251</v>
      </c>
      <c r="C701" s="15" t="s">
        <v>13</v>
      </c>
      <c r="D701" s="10" t="s">
        <v>631</v>
      </c>
      <c r="E701" s="98" t="s">
        <v>29</v>
      </c>
      <c r="F701" s="90">
        <v>200</v>
      </c>
    </row>
    <row r="702" spans="1:6" s="8" customFormat="1" ht="20.25" x14ac:dyDescent="0.3">
      <c r="A702" s="71" t="s">
        <v>632</v>
      </c>
      <c r="B702" s="14" t="s">
        <v>251</v>
      </c>
      <c r="C702" s="15" t="s">
        <v>13</v>
      </c>
      <c r="D702" s="36" t="s">
        <v>633</v>
      </c>
      <c r="E702" s="98"/>
      <c r="F702" s="91">
        <f t="shared" ref="F702" si="294">SUM(F703)</f>
        <v>11120</v>
      </c>
    </row>
    <row r="703" spans="1:6" s="26" customFormat="1" ht="20.25" x14ac:dyDescent="0.3">
      <c r="A703" s="72" t="s">
        <v>28</v>
      </c>
      <c r="B703" s="14" t="s">
        <v>251</v>
      </c>
      <c r="C703" s="15" t="s">
        <v>13</v>
      </c>
      <c r="D703" s="36" t="s">
        <v>633</v>
      </c>
      <c r="E703" s="98" t="s">
        <v>29</v>
      </c>
      <c r="F703" s="90">
        <v>11120</v>
      </c>
    </row>
    <row r="704" spans="1:6" s="8" customFormat="1" ht="20.25" x14ac:dyDescent="0.3">
      <c r="A704" s="71" t="s">
        <v>15</v>
      </c>
      <c r="B704" s="14" t="s">
        <v>251</v>
      </c>
      <c r="C704" s="15" t="s">
        <v>13</v>
      </c>
      <c r="D704" s="10" t="s">
        <v>634</v>
      </c>
      <c r="E704" s="98"/>
      <c r="F704" s="91">
        <f>SUM(F705)</f>
        <v>4477.8</v>
      </c>
    </row>
    <row r="705" spans="1:6" s="8" customFormat="1" ht="20.25" x14ac:dyDescent="0.3">
      <c r="A705" s="71" t="s">
        <v>435</v>
      </c>
      <c r="B705" s="14" t="s">
        <v>251</v>
      </c>
      <c r="C705" s="15" t="s">
        <v>13</v>
      </c>
      <c r="D705" s="10" t="s">
        <v>635</v>
      </c>
      <c r="E705" s="98"/>
      <c r="F705" s="91">
        <f t="shared" ref="F705" si="295">SUM(F706)</f>
        <v>4477.8</v>
      </c>
    </row>
    <row r="706" spans="1:6" s="8" customFormat="1" ht="20.25" x14ac:dyDescent="0.3">
      <c r="A706" s="72" t="s">
        <v>452</v>
      </c>
      <c r="B706" s="14" t="s">
        <v>251</v>
      </c>
      <c r="C706" s="15" t="s">
        <v>13</v>
      </c>
      <c r="D706" s="10" t="s">
        <v>635</v>
      </c>
      <c r="E706" s="98" t="s">
        <v>14</v>
      </c>
      <c r="F706" s="90">
        <v>4477.8</v>
      </c>
    </row>
    <row r="707" spans="1:6" s="8" customFormat="1" ht="20.25" x14ac:dyDescent="0.3">
      <c r="A707" s="71" t="s">
        <v>26</v>
      </c>
      <c r="B707" s="14" t="s">
        <v>251</v>
      </c>
      <c r="C707" s="15" t="s">
        <v>13</v>
      </c>
      <c r="D707" s="10" t="s">
        <v>636</v>
      </c>
      <c r="E707" s="98"/>
      <c r="F707" s="91">
        <f t="shared" ref="F707:F708" si="296">SUM(F708)</f>
        <v>1445</v>
      </c>
    </row>
    <row r="708" spans="1:6" s="8" customFormat="1" ht="20.25" x14ac:dyDescent="0.3">
      <c r="A708" s="71" t="s">
        <v>637</v>
      </c>
      <c r="B708" s="14" t="s">
        <v>251</v>
      </c>
      <c r="C708" s="15" t="s">
        <v>13</v>
      </c>
      <c r="D708" s="10" t="s">
        <v>638</v>
      </c>
      <c r="E708" s="98"/>
      <c r="F708" s="91">
        <f t="shared" si="296"/>
        <v>1445</v>
      </c>
    </row>
    <row r="709" spans="1:6" s="8" customFormat="1" ht="20.25" x14ac:dyDescent="0.3">
      <c r="A709" s="72" t="s">
        <v>452</v>
      </c>
      <c r="B709" s="14" t="s">
        <v>251</v>
      </c>
      <c r="C709" s="15" t="s">
        <v>13</v>
      </c>
      <c r="D709" s="10" t="s">
        <v>638</v>
      </c>
      <c r="E709" s="98" t="s">
        <v>14</v>
      </c>
      <c r="F709" s="90">
        <v>1445</v>
      </c>
    </row>
    <row r="710" spans="1:6" s="35" customFormat="1" ht="20.25" x14ac:dyDescent="0.3">
      <c r="A710" s="71" t="s">
        <v>90</v>
      </c>
      <c r="B710" s="14" t="s">
        <v>251</v>
      </c>
      <c r="C710" s="15" t="s">
        <v>13</v>
      </c>
      <c r="D710" s="10" t="s">
        <v>639</v>
      </c>
      <c r="E710" s="98"/>
      <c r="F710" s="91">
        <f t="shared" ref="F710" si="297">SUM(F711+F714+F719)</f>
        <v>7502.9</v>
      </c>
    </row>
    <row r="711" spans="1:6" s="8" customFormat="1" ht="20.25" x14ac:dyDescent="0.3">
      <c r="A711" s="71" t="s">
        <v>640</v>
      </c>
      <c r="B711" s="14" t="s">
        <v>251</v>
      </c>
      <c r="C711" s="15" t="s">
        <v>13</v>
      </c>
      <c r="D711" s="10" t="s">
        <v>641</v>
      </c>
      <c r="E711" s="98"/>
      <c r="F711" s="91">
        <f t="shared" ref="F711:F712" si="298">SUM(F712)</f>
        <v>6750</v>
      </c>
    </row>
    <row r="712" spans="1:6" s="35" customFormat="1" ht="20.25" x14ac:dyDescent="0.3">
      <c r="A712" s="71" t="s">
        <v>642</v>
      </c>
      <c r="B712" s="14" t="s">
        <v>251</v>
      </c>
      <c r="C712" s="15" t="s">
        <v>13</v>
      </c>
      <c r="D712" s="10" t="s">
        <v>643</v>
      </c>
      <c r="E712" s="98"/>
      <c r="F712" s="91">
        <f t="shared" si="298"/>
        <v>6750</v>
      </c>
    </row>
    <row r="713" spans="1:6" s="8" customFormat="1" ht="20.25" x14ac:dyDescent="0.3">
      <c r="A713" s="72" t="s">
        <v>452</v>
      </c>
      <c r="B713" s="14" t="s">
        <v>251</v>
      </c>
      <c r="C713" s="15" t="s">
        <v>13</v>
      </c>
      <c r="D713" s="10" t="s">
        <v>643</v>
      </c>
      <c r="E713" s="98" t="s">
        <v>14</v>
      </c>
      <c r="F713" s="90">
        <v>6750</v>
      </c>
    </row>
    <row r="714" spans="1:6" s="8" customFormat="1" ht="20.25" x14ac:dyDescent="0.3">
      <c r="A714" s="71" t="s">
        <v>644</v>
      </c>
      <c r="B714" s="14" t="s">
        <v>251</v>
      </c>
      <c r="C714" s="15" t="s">
        <v>13</v>
      </c>
      <c r="D714" s="10" t="s">
        <v>645</v>
      </c>
      <c r="E714" s="98"/>
      <c r="F714" s="91">
        <f t="shared" ref="F714" si="299">SUM(F715+F717)</f>
        <v>632.9</v>
      </c>
    </row>
    <row r="715" spans="1:6" s="8" customFormat="1" ht="37.5" x14ac:dyDescent="0.3">
      <c r="A715" s="71" t="s">
        <v>646</v>
      </c>
      <c r="B715" s="14" t="s">
        <v>251</v>
      </c>
      <c r="C715" s="15" t="s">
        <v>13</v>
      </c>
      <c r="D715" s="10" t="s">
        <v>647</v>
      </c>
      <c r="E715" s="98"/>
      <c r="F715" s="91">
        <f t="shared" ref="F715" si="300">SUM(F716)</f>
        <v>76</v>
      </c>
    </row>
    <row r="716" spans="1:6" s="8" customFormat="1" ht="20.25" x14ac:dyDescent="0.3">
      <c r="A716" s="72" t="s">
        <v>452</v>
      </c>
      <c r="B716" s="14" t="s">
        <v>251</v>
      </c>
      <c r="C716" s="15" t="s">
        <v>13</v>
      </c>
      <c r="D716" s="10" t="s">
        <v>647</v>
      </c>
      <c r="E716" s="99" t="s">
        <v>14</v>
      </c>
      <c r="F716" s="90">
        <v>76</v>
      </c>
    </row>
    <row r="717" spans="1:6" s="8" customFormat="1" ht="37.5" x14ac:dyDescent="0.3">
      <c r="A717" s="71" t="s">
        <v>648</v>
      </c>
      <c r="B717" s="14" t="s">
        <v>251</v>
      </c>
      <c r="C717" s="15" t="s">
        <v>13</v>
      </c>
      <c r="D717" s="10" t="s">
        <v>649</v>
      </c>
      <c r="E717" s="98"/>
      <c r="F717" s="91">
        <f t="shared" ref="F717" si="301">SUM(F718)</f>
        <v>556.9</v>
      </c>
    </row>
    <row r="718" spans="1:6" s="11" customFormat="1" ht="20.25" x14ac:dyDescent="0.3">
      <c r="A718" s="72" t="s">
        <v>452</v>
      </c>
      <c r="B718" s="14" t="s">
        <v>251</v>
      </c>
      <c r="C718" s="15" t="s">
        <v>13</v>
      </c>
      <c r="D718" s="10" t="s">
        <v>649</v>
      </c>
      <c r="E718" s="99" t="s">
        <v>14</v>
      </c>
      <c r="F718" s="90">
        <v>556.9</v>
      </c>
    </row>
    <row r="719" spans="1:6" s="12" customFormat="1" ht="20.25" x14ac:dyDescent="0.3">
      <c r="A719" s="71" t="s">
        <v>650</v>
      </c>
      <c r="B719" s="14" t="s">
        <v>251</v>
      </c>
      <c r="C719" s="15" t="s">
        <v>13</v>
      </c>
      <c r="D719" s="10" t="s">
        <v>762</v>
      </c>
      <c r="E719" s="98"/>
      <c r="F719" s="91">
        <f t="shared" ref="F719" si="302">SUM(F720+F722)</f>
        <v>120</v>
      </c>
    </row>
    <row r="720" spans="1:6" s="1" customFormat="1" ht="20.25" x14ac:dyDescent="0.3">
      <c r="A720" s="71" t="s">
        <v>651</v>
      </c>
      <c r="B720" s="14" t="s">
        <v>251</v>
      </c>
      <c r="C720" s="15" t="s">
        <v>13</v>
      </c>
      <c r="D720" s="10" t="s">
        <v>763</v>
      </c>
      <c r="E720" s="98"/>
      <c r="F720" s="91">
        <f t="shared" ref="F720" si="303">SUM(F721)</f>
        <v>70</v>
      </c>
    </row>
    <row r="721" spans="1:6" s="12" customFormat="1" ht="20.25" x14ac:dyDescent="0.3">
      <c r="A721" s="72" t="s">
        <v>452</v>
      </c>
      <c r="B721" s="14" t="s">
        <v>251</v>
      </c>
      <c r="C721" s="15" t="s">
        <v>13</v>
      </c>
      <c r="D721" s="10" t="s">
        <v>763</v>
      </c>
      <c r="E721" s="99" t="s">
        <v>14</v>
      </c>
      <c r="F721" s="90">
        <v>70</v>
      </c>
    </row>
    <row r="722" spans="1:6" s="1" customFormat="1" ht="20.25" x14ac:dyDescent="0.3">
      <c r="A722" s="71" t="s">
        <v>652</v>
      </c>
      <c r="B722" s="14" t="s">
        <v>251</v>
      </c>
      <c r="C722" s="15" t="s">
        <v>13</v>
      </c>
      <c r="D722" s="10" t="s">
        <v>764</v>
      </c>
      <c r="E722" s="98"/>
      <c r="F722" s="91">
        <f t="shared" ref="F722" si="304">SUM(F723)</f>
        <v>50</v>
      </c>
    </row>
    <row r="723" spans="1:6" s="1" customFormat="1" ht="20.25" x14ac:dyDescent="0.3">
      <c r="A723" s="72" t="s">
        <v>452</v>
      </c>
      <c r="B723" s="14" t="s">
        <v>251</v>
      </c>
      <c r="C723" s="15" t="s">
        <v>13</v>
      </c>
      <c r="D723" s="10" t="s">
        <v>764</v>
      </c>
      <c r="E723" s="99" t="s">
        <v>14</v>
      </c>
      <c r="F723" s="90">
        <v>50</v>
      </c>
    </row>
    <row r="724" spans="1:6" s="1" customFormat="1" ht="20.25" x14ac:dyDescent="0.3">
      <c r="A724" s="71" t="s">
        <v>16</v>
      </c>
      <c r="B724" s="14" t="s">
        <v>251</v>
      </c>
      <c r="C724" s="15" t="s">
        <v>13</v>
      </c>
      <c r="D724" s="10" t="s">
        <v>653</v>
      </c>
      <c r="E724" s="98"/>
      <c r="F724" s="91">
        <f t="shared" ref="F724:F726" si="305">SUM(F725)</f>
        <v>56545.399999999994</v>
      </c>
    </row>
    <row r="725" spans="1:6" s="1" customFormat="1" ht="20.25" x14ac:dyDescent="0.3">
      <c r="A725" s="71" t="s">
        <v>17</v>
      </c>
      <c r="B725" s="14" t="s">
        <v>251</v>
      </c>
      <c r="C725" s="15" t="s">
        <v>13</v>
      </c>
      <c r="D725" s="10" t="s">
        <v>654</v>
      </c>
      <c r="E725" s="98"/>
      <c r="F725" s="91">
        <f t="shared" si="305"/>
        <v>56545.399999999994</v>
      </c>
    </row>
    <row r="726" spans="1:6" s="1" customFormat="1" ht="20.25" x14ac:dyDescent="0.3">
      <c r="A726" s="71" t="s">
        <v>655</v>
      </c>
      <c r="B726" s="14" t="s">
        <v>251</v>
      </c>
      <c r="C726" s="15" t="s">
        <v>13</v>
      </c>
      <c r="D726" s="10" t="s">
        <v>656</v>
      </c>
      <c r="E726" s="98"/>
      <c r="F726" s="91">
        <f t="shared" si="305"/>
        <v>56545.399999999994</v>
      </c>
    </row>
    <row r="727" spans="1:6" s="1" customFormat="1" ht="20.25" x14ac:dyDescent="0.3">
      <c r="A727" s="72" t="s">
        <v>452</v>
      </c>
      <c r="B727" s="14" t="s">
        <v>251</v>
      </c>
      <c r="C727" s="15" t="s">
        <v>13</v>
      </c>
      <c r="D727" s="10" t="s">
        <v>656</v>
      </c>
      <c r="E727" s="99" t="s">
        <v>14</v>
      </c>
      <c r="F727" s="90">
        <v>56545.399999999994</v>
      </c>
    </row>
    <row r="728" spans="1:6" s="1" customFormat="1" ht="20.25" x14ac:dyDescent="0.3">
      <c r="A728" s="71" t="s">
        <v>512</v>
      </c>
      <c r="B728" s="14" t="s">
        <v>251</v>
      </c>
      <c r="C728" s="15" t="s">
        <v>13</v>
      </c>
      <c r="D728" s="10" t="s">
        <v>513</v>
      </c>
      <c r="E728" s="99"/>
      <c r="F728" s="90">
        <f t="shared" ref="F728:F739" si="306">SUM(F729)</f>
        <v>400</v>
      </c>
    </row>
    <row r="729" spans="1:6" s="1" customFormat="1" ht="20.25" x14ac:dyDescent="0.3">
      <c r="A729" s="72" t="s">
        <v>90</v>
      </c>
      <c r="B729" s="14" t="s">
        <v>251</v>
      </c>
      <c r="C729" s="15" t="s">
        <v>13</v>
      </c>
      <c r="D729" s="10" t="s">
        <v>523</v>
      </c>
      <c r="E729" s="99"/>
      <c r="F729" s="90">
        <f t="shared" si="306"/>
        <v>400</v>
      </c>
    </row>
    <row r="730" spans="1:6" s="1" customFormat="1" ht="37.5" x14ac:dyDescent="0.3">
      <c r="A730" s="72" t="s">
        <v>657</v>
      </c>
      <c r="B730" s="14" t="s">
        <v>251</v>
      </c>
      <c r="C730" s="15" t="s">
        <v>13</v>
      </c>
      <c r="D730" s="10" t="s">
        <v>658</v>
      </c>
      <c r="E730" s="99"/>
      <c r="F730" s="90">
        <f t="shared" si="306"/>
        <v>400</v>
      </c>
    </row>
    <row r="731" spans="1:6" s="1" customFormat="1" ht="20.25" x14ac:dyDescent="0.3">
      <c r="A731" s="72" t="s">
        <v>452</v>
      </c>
      <c r="B731" s="14" t="s">
        <v>251</v>
      </c>
      <c r="C731" s="15" t="s">
        <v>13</v>
      </c>
      <c r="D731" s="10" t="s">
        <v>658</v>
      </c>
      <c r="E731" s="99" t="s">
        <v>14</v>
      </c>
      <c r="F731" s="90">
        <v>400</v>
      </c>
    </row>
    <row r="732" spans="1:6" s="1" customFormat="1" ht="35.65" customHeight="1" x14ac:dyDescent="0.3">
      <c r="A732" s="67" t="s">
        <v>88</v>
      </c>
      <c r="B732" s="14" t="s">
        <v>251</v>
      </c>
      <c r="C732" s="15" t="s">
        <v>13</v>
      </c>
      <c r="D732" s="24" t="s">
        <v>89</v>
      </c>
      <c r="E732" s="99"/>
      <c r="F732" s="90">
        <f>SUM(F737+F733)</f>
        <v>5000</v>
      </c>
    </row>
    <row r="733" spans="1:6" s="1" customFormat="1" ht="20.25" x14ac:dyDescent="0.3">
      <c r="A733" s="67" t="s">
        <v>371</v>
      </c>
      <c r="B733" s="14" t="s">
        <v>251</v>
      </c>
      <c r="C733" s="15" t="s">
        <v>13</v>
      </c>
      <c r="D733" s="24" t="s">
        <v>372</v>
      </c>
      <c r="E733" s="99"/>
      <c r="F733" s="90">
        <f t="shared" ref="F733" si="307">F734</f>
        <v>3000</v>
      </c>
    </row>
    <row r="734" spans="1:6" s="1" customFormat="1" ht="20.25" x14ac:dyDescent="0.3">
      <c r="A734" s="67" t="s">
        <v>375</v>
      </c>
      <c r="B734" s="14" t="s">
        <v>251</v>
      </c>
      <c r="C734" s="15" t="s">
        <v>13</v>
      </c>
      <c r="D734" s="24" t="s">
        <v>828</v>
      </c>
      <c r="E734" s="99"/>
      <c r="F734" s="90">
        <f>SUM(+F735)</f>
        <v>3000</v>
      </c>
    </row>
    <row r="735" spans="1:6" s="1" customFormat="1" ht="20.25" x14ac:dyDescent="0.3">
      <c r="A735" s="67" t="s">
        <v>378</v>
      </c>
      <c r="B735" s="14" t="s">
        <v>251</v>
      </c>
      <c r="C735" s="15" t="s">
        <v>13</v>
      </c>
      <c r="D735" s="24" t="s">
        <v>829</v>
      </c>
      <c r="E735" s="99"/>
      <c r="F735" s="90">
        <f t="shared" ref="F735" si="308">+F736</f>
        <v>3000</v>
      </c>
    </row>
    <row r="736" spans="1:6" s="1" customFormat="1" ht="20.25" x14ac:dyDescent="0.3">
      <c r="A736" s="72" t="s">
        <v>452</v>
      </c>
      <c r="B736" s="14" t="s">
        <v>251</v>
      </c>
      <c r="C736" s="15" t="s">
        <v>13</v>
      </c>
      <c r="D736" s="24" t="s">
        <v>829</v>
      </c>
      <c r="E736" s="99" t="s">
        <v>14</v>
      </c>
      <c r="F736" s="90">
        <v>3000</v>
      </c>
    </row>
    <row r="737" spans="1:6" s="1" customFormat="1" ht="20.25" x14ac:dyDescent="0.3">
      <c r="A737" s="67" t="s">
        <v>90</v>
      </c>
      <c r="B737" s="14" t="s">
        <v>251</v>
      </c>
      <c r="C737" s="15" t="s">
        <v>13</v>
      </c>
      <c r="D737" s="24" t="s">
        <v>91</v>
      </c>
      <c r="E737" s="99"/>
      <c r="F737" s="90">
        <f t="shared" si="306"/>
        <v>2000</v>
      </c>
    </row>
    <row r="738" spans="1:6" s="1" customFormat="1" ht="37.5" x14ac:dyDescent="0.3">
      <c r="A738" s="67" t="s">
        <v>659</v>
      </c>
      <c r="B738" s="14" t="s">
        <v>251</v>
      </c>
      <c r="C738" s="15" t="s">
        <v>13</v>
      </c>
      <c r="D738" s="24" t="s">
        <v>775</v>
      </c>
      <c r="E738" s="99"/>
      <c r="F738" s="90">
        <f t="shared" si="306"/>
        <v>2000</v>
      </c>
    </row>
    <row r="739" spans="1:6" s="1" customFormat="1" ht="20.25" x14ac:dyDescent="0.3">
      <c r="A739" s="67" t="s">
        <v>95</v>
      </c>
      <c r="B739" s="14" t="s">
        <v>251</v>
      </c>
      <c r="C739" s="15" t="s">
        <v>13</v>
      </c>
      <c r="D739" s="24" t="s">
        <v>776</v>
      </c>
      <c r="E739" s="99"/>
      <c r="F739" s="90">
        <f t="shared" si="306"/>
        <v>2000</v>
      </c>
    </row>
    <row r="740" spans="1:6" s="1" customFormat="1" ht="20.25" x14ac:dyDescent="0.3">
      <c r="A740" s="72" t="s">
        <v>452</v>
      </c>
      <c r="B740" s="14" t="s">
        <v>251</v>
      </c>
      <c r="C740" s="15" t="s">
        <v>13</v>
      </c>
      <c r="D740" s="24" t="s">
        <v>776</v>
      </c>
      <c r="E740" s="99" t="s">
        <v>14</v>
      </c>
      <c r="F740" s="90">
        <v>2000</v>
      </c>
    </row>
    <row r="741" spans="1:6" s="12" customFormat="1" ht="37.5" x14ac:dyDescent="0.3">
      <c r="A741" s="38" t="s">
        <v>7</v>
      </c>
      <c r="B741" s="9" t="s">
        <v>251</v>
      </c>
      <c r="C741" s="10" t="s">
        <v>13</v>
      </c>
      <c r="D741" s="10" t="s">
        <v>6</v>
      </c>
      <c r="E741" s="98"/>
      <c r="F741" s="90">
        <f t="shared" ref="F741" si="309">+F742</f>
        <v>81</v>
      </c>
    </row>
    <row r="742" spans="1:6" s="12" customFormat="1" ht="37.5" x14ac:dyDescent="0.3">
      <c r="A742" s="67" t="s">
        <v>46</v>
      </c>
      <c r="B742" s="9" t="s">
        <v>251</v>
      </c>
      <c r="C742" s="10" t="s">
        <v>13</v>
      </c>
      <c r="D742" s="10" t="s">
        <v>47</v>
      </c>
      <c r="E742" s="98"/>
      <c r="F742" s="90">
        <f t="shared" ref="F742" si="310">SUM(F743)</f>
        <v>81</v>
      </c>
    </row>
    <row r="743" spans="1:6" s="12" customFormat="1" ht="20.25" x14ac:dyDescent="0.3">
      <c r="A743" s="67" t="s">
        <v>120</v>
      </c>
      <c r="B743" s="9" t="s">
        <v>251</v>
      </c>
      <c r="C743" s="10" t="s">
        <v>13</v>
      </c>
      <c r="D743" s="10" t="s">
        <v>121</v>
      </c>
      <c r="E743" s="98"/>
      <c r="F743" s="90">
        <f t="shared" ref="F743" si="311">+F744</f>
        <v>81</v>
      </c>
    </row>
    <row r="744" spans="1:6" s="12" customFormat="1" ht="20.25" x14ac:dyDescent="0.3">
      <c r="A744" s="67" t="s">
        <v>122</v>
      </c>
      <c r="B744" s="9" t="s">
        <v>251</v>
      </c>
      <c r="C744" s="10" t="s">
        <v>13</v>
      </c>
      <c r="D744" s="10" t="s">
        <v>123</v>
      </c>
      <c r="E744" s="98"/>
      <c r="F744" s="90">
        <f t="shared" ref="F744:F745" si="312">+F745</f>
        <v>81</v>
      </c>
    </row>
    <row r="745" spans="1:6" s="12" customFormat="1" ht="20.25" x14ac:dyDescent="0.3">
      <c r="A745" s="67" t="s">
        <v>660</v>
      </c>
      <c r="B745" s="9" t="s">
        <v>251</v>
      </c>
      <c r="C745" s="10" t="s">
        <v>13</v>
      </c>
      <c r="D745" s="10" t="s">
        <v>795</v>
      </c>
      <c r="E745" s="98"/>
      <c r="F745" s="90">
        <f t="shared" si="312"/>
        <v>81</v>
      </c>
    </row>
    <row r="746" spans="1:6" s="1" customFormat="1" ht="20.25" x14ac:dyDescent="0.3">
      <c r="A746" s="32" t="s">
        <v>28</v>
      </c>
      <c r="B746" s="9" t="s">
        <v>251</v>
      </c>
      <c r="C746" s="10" t="s">
        <v>13</v>
      </c>
      <c r="D746" s="10" t="s">
        <v>795</v>
      </c>
      <c r="E746" s="98" t="s">
        <v>29</v>
      </c>
      <c r="F746" s="90">
        <v>81</v>
      </c>
    </row>
    <row r="747" spans="1:6" s="23" customFormat="1" ht="37.5" x14ac:dyDescent="0.3">
      <c r="A747" s="70" t="s">
        <v>153</v>
      </c>
      <c r="B747" s="14" t="s">
        <v>251</v>
      </c>
      <c r="C747" s="15" t="s">
        <v>13</v>
      </c>
      <c r="D747" s="10" t="s">
        <v>19</v>
      </c>
      <c r="E747" s="98"/>
      <c r="F747" s="91">
        <f t="shared" ref="F747:F748" si="313">SUM(F748)</f>
        <v>46095.3</v>
      </c>
    </row>
    <row r="748" spans="1:6" s="23" customFormat="1" ht="20.25" x14ac:dyDescent="0.3">
      <c r="A748" s="59" t="s">
        <v>20</v>
      </c>
      <c r="B748" s="14" t="s">
        <v>251</v>
      </c>
      <c r="C748" s="15" t="s">
        <v>13</v>
      </c>
      <c r="D748" s="10" t="s">
        <v>21</v>
      </c>
      <c r="E748" s="98"/>
      <c r="F748" s="91">
        <f t="shared" si="313"/>
        <v>46095.3</v>
      </c>
    </row>
    <row r="749" spans="1:6" s="23" customFormat="1" ht="20.25" x14ac:dyDescent="0.3">
      <c r="A749" s="71" t="s">
        <v>22</v>
      </c>
      <c r="B749" s="14" t="s">
        <v>251</v>
      </c>
      <c r="C749" s="15" t="s">
        <v>13</v>
      </c>
      <c r="D749" s="10" t="s">
        <v>23</v>
      </c>
      <c r="E749" s="99"/>
      <c r="F749" s="91">
        <f t="shared" ref="F749" si="314">SUM(F750+F751)</f>
        <v>46095.3</v>
      </c>
    </row>
    <row r="750" spans="1:6" s="23" customFormat="1" ht="20.25" x14ac:dyDescent="0.3">
      <c r="A750" s="71" t="s">
        <v>117</v>
      </c>
      <c r="B750" s="14" t="s">
        <v>251</v>
      </c>
      <c r="C750" s="15" t="s">
        <v>13</v>
      </c>
      <c r="D750" s="10" t="s">
        <v>23</v>
      </c>
      <c r="E750" s="99" t="s">
        <v>118</v>
      </c>
      <c r="F750" s="90">
        <v>17115.2</v>
      </c>
    </row>
    <row r="751" spans="1:6" s="23" customFormat="1" ht="20.25" x14ac:dyDescent="0.3">
      <c r="A751" s="72" t="s">
        <v>452</v>
      </c>
      <c r="B751" s="14" t="s">
        <v>251</v>
      </c>
      <c r="C751" s="15" t="s">
        <v>13</v>
      </c>
      <c r="D751" s="10" t="s">
        <v>23</v>
      </c>
      <c r="E751" s="99" t="s">
        <v>14</v>
      </c>
      <c r="F751" s="90">
        <v>28980.1</v>
      </c>
    </row>
    <row r="752" spans="1:6" s="22" customFormat="1" ht="20.25" x14ac:dyDescent="0.3">
      <c r="A752" s="70" t="s">
        <v>662</v>
      </c>
      <c r="B752" s="14" t="s">
        <v>251</v>
      </c>
      <c r="C752" s="15" t="s">
        <v>59</v>
      </c>
      <c r="D752" s="10"/>
      <c r="E752" s="99"/>
      <c r="F752" s="91">
        <f>SUM(F753+F768+F777+F763)</f>
        <v>9062.2999999999993</v>
      </c>
    </row>
    <row r="753" spans="1:6" s="11" customFormat="1" ht="37.5" x14ac:dyDescent="0.3">
      <c r="A753" s="38" t="s">
        <v>510</v>
      </c>
      <c r="B753" s="9" t="s">
        <v>251</v>
      </c>
      <c r="C753" s="10" t="s">
        <v>59</v>
      </c>
      <c r="D753" s="36" t="s">
        <v>511</v>
      </c>
      <c r="E753" s="98"/>
      <c r="F753" s="90">
        <f>SUM(F754)</f>
        <v>5183.7999999999993</v>
      </c>
    </row>
    <row r="754" spans="1:6" s="16" customFormat="1" ht="37.9" customHeight="1" x14ac:dyDescent="0.3">
      <c r="A754" s="73" t="s">
        <v>627</v>
      </c>
      <c r="B754" s="9" t="s">
        <v>251</v>
      </c>
      <c r="C754" s="10" t="s">
        <v>59</v>
      </c>
      <c r="D754" s="10" t="s">
        <v>628</v>
      </c>
      <c r="E754" s="98" t="s">
        <v>27</v>
      </c>
      <c r="F754" s="90">
        <f t="shared" ref="F754" si="315">SUM(F755+F760)</f>
        <v>5183.7999999999993</v>
      </c>
    </row>
    <row r="755" spans="1:6" s="12" customFormat="1" ht="20.25" x14ac:dyDescent="0.3">
      <c r="A755" s="73" t="s">
        <v>16</v>
      </c>
      <c r="B755" s="9" t="s">
        <v>251</v>
      </c>
      <c r="C755" s="10" t="s">
        <v>59</v>
      </c>
      <c r="D755" s="36" t="s">
        <v>653</v>
      </c>
      <c r="E755" s="98"/>
      <c r="F755" s="90">
        <f t="shared" ref="F755:F756" si="316">+F756</f>
        <v>4943.7999999999993</v>
      </c>
    </row>
    <row r="756" spans="1:6" s="12" customFormat="1" ht="20.25" x14ac:dyDescent="0.3">
      <c r="A756" s="67" t="s">
        <v>52</v>
      </c>
      <c r="B756" s="9" t="s">
        <v>251</v>
      </c>
      <c r="C756" s="10" t="s">
        <v>59</v>
      </c>
      <c r="D756" s="36" t="s">
        <v>663</v>
      </c>
      <c r="E756" s="98"/>
      <c r="F756" s="90">
        <f t="shared" si="316"/>
        <v>4943.7999999999993</v>
      </c>
    </row>
    <row r="757" spans="1:6" s="12" customFormat="1" ht="20.25" x14ac:dyDescent="0.3">
      <c r="A757" s="67" t="s">
        <v>664</v>
      </c>
      <c r="B757" s="9" t="s">
        <v>251</v>
      </c>
      <c r="C757" s="10" t="s">
        <v>59</v>
      </c>
      <c r="D757" s="36" t="s">
        <v>665</v>
      </c>
      <c r="E757" s="98"/>
      <c r="F757" s="90">
        <f t="shared" ref="F757" si="317">+F758+F759</f>
        <v>4943.7999999999993</v>
      </c>
    </row>
    <row r="758" spans="1:6" s="1" customFormat="1" ht="20.25" x14ac:dyDescent="0.3">
      <c r="A758" s="32" t="s">
        <v>43</v>
      </c>
      <c r="B758" s="9" t="s">
        <v>251</v>
      </c>
      <c r="C758" s="10" t="s">
        <v>59</v>
      </c>
      <c r="D758" s="36" t="s">
        <v>665</v>
      </c>
      <c r="E758" s="98" t="s">
        <v>44</v>
      </c>
      <c r="F758" s="90">
        <v>4673.5999999999995</v>
      </c>
    </row>
    <row r="759" spans="1:6" s="1" customFormat="1" ht="20.25" x14ac:dyDescent="0.3">
      <c r="A759" s="32" t="s">
        <v>28</v>
      </c>
      <c r="B759" s="9" t="s">
        <v>251</v>
      </c>
      <c r="C759" s="10" t="s">
        <v>59</v>
      </c>
      <c r="D759" s="36" t="s">
        <v>665</v>
      </c>
      <c r="E759" s="98" t="s">
        <v>29</v>
      </c>
      <c r="F759" s="90">
        <v>270.2</v>
      </c>
    </row>
    <row r="760" spans="1:6" s="16" customFormat="1" ht="20.25" x14ac:dyDescent="0.3">
      <c r="A760" s="81" t="s">
        <v>24</v>
      </c>
      <c r="B760" s="14" t="s">
        <v>251</v>
      </c>
      <c r="C760" s="15" t="s">
        <v>59</v>
      </c>
      <c r="D760" s="17" t="s">
        <v>666</v>
      </c>
      <c r="E760" s="99"/>
      <c r="F760" s="91">
        <f t="shared" ref="F760:F761" si="318">SUM(F761)</f>
        <v>240</v>
      </c>
    </row>
    <row r="761" spans="1:6" s="16" customFormat="1" ht="37.5" x14ac:dyDescent="0.3">
      <c r="A761" s="81" t="s">
        <v>667</v>
      </c>
      <c r="B761" s="14" t="s">
        <v>251</v>
      </c>
      <c r="C761" s="15" t="s">
        <v>59</v>
      </c>
      <c r="D761" s="24" t="s">
        <v>668</v>
      </c>
      <c r="E761" s="99"/>
      <c r="F761" s="91">
        <f t="shared" si="318"/>
        <v>240</v>
      </c>
    </row>
    <row r="762" spans="1:6" s="16" customFormat="1" ht="20.25" x14ac:dyDescent="0.3">
      <c r="A762" s="82" t="s">
        <v>481</v>
      </c>
      <c r="B762" s="14" t="s">
        <v>251</v>
      </c>
      <c r="C762" s="15" t="s">
        <v>59</v>
      </c>
      <c r="D762" s="36" t="s">
        <v>668</v>
      </c>
      <c r="E762" s="99" t="s">
        <v>482</v>
      </c>
      <c r="F762" s="90">
        <v>240</v>
      </c>
    </row>
    <row r="763" spans="1:6" s="1" customFormat="1" ht="37.5" x14ac:dyDescent="0.3">
      <c r="A763" s="67" t="s">
        <v>88</v>
      </c>
      <c r="B763" s="14" t="s">
        <v>251</v>
      </c>
      <c r="C763" s="15" t="s">
        <v>59</v>
      </c>
      <c r="D763" s="24" t="s">
        <v>89</v>
      </c>
      <c r="E763" s="99"/>
      <c r="F763" s="90">
        <f>SUM(F764)</f>
        <v>800</v>
      </c>
    </row>
    <row r="764" spans="1:6" s="1" customFormat="1" ht="20.25" x14ac:dyDescent="0.3">
      <c r="A764" s="67" t="s">
        <v>90</v>
      </c>
      <c r="B764" s="14" t="s">
        <v>251</v>
      </c>
      <c r="C764" s="15" t="s">
        <v>59</v>
      </c>
      <c r="D764" s="24" t="s">
        <v>91</v>
      </c>
      <c r="E764" s="99"/>
      <c r="F764" s="90">
        <f t="shared" ref="F764:F766" si="319">SUM(F765)</f>
        <v>800</v>
      </c>
    </row>
    <row r="765" spans="1:6" s="1" customFormat="1" ht="20.25" x14ac:dyDescent="0.3">
      <c r="A765" s="67" t="s">
        <v>669</v>
      </c>
      <c r="B765" s="14" t="s">
        <v>251</v>
      </c>
      <c r="C765" s="15" t="s">
        <v>59</v>
      </c>
      <c r="D765" s="24" t="s">
        <v>670</v>
      </c>
      <c r="E765" s="99"/>
      <c r="F765" s="90">
        <f t="shared" si="319"/>
        <v>800</v>
      </c>
    </row>
    <row r="766" spans="1:6" s="1" customFormat="1" ht="20.25" x14ac:dyDescent="0.3">
      <c r="A766" s="67" t="s">
        <v>671</v>
      </c>
      <c r="B766" s="14" t="s">
        <v>251</v>
      </c>
      <c r="C766" s="15" t="s">
        <v>59</v>
      </c>
      <c r="D766" s="24" t="s">
        <v>672</v>
      </c>
      <c r="E766" s="99"/>
      <c r="F766" s="90">
        <f t="shared" si="319"/>
        <v>800</v>
      </c>
    </row>
    <row r="767" spans="1:6" s="1" customFormat="1" ht="20.25" x14ac:dyDescent="0.3">
      <c r="A767" s="72" t="s">
        <v>130</v>
      </c>
      <c r="B767" s="14" t="s">
        <v>251</v>
      </c>
      <c r="C767" s="15" t="s">
        <v>59</v>
      </c>
      <c r="D767" s="24" t="s">
        <v>672</v>
      </c>
      <c r="E767" s="99" t="s">
        <v>131</v>
      </c>
      <c r="F767" s="90">
        <v>800</v>
      </c>
    </row>
    <row r="768" spans="1:6" s="35" customFormat="1" ht="37.5" x14ac:dyDescent="0.3">
      <c r="A768" s="67" t="s">
        <v>193</v>
      </c>
      <c r="B768" s="14" t="s">
        <v>251</v>
      </c>
      <c r="C768" s="15" t="s">
        <v>59</v>
      </c>
      <c r="D768" s="10" t="s">
        <v>194</v>
      </c>
      <c r="E768" s="98"/>
      <c r="F768" s="90">
        <f t="shared" ref="F768" si="320">F769</f>
        <v>155</v>
      </c>
    </row>
    <row r="769" spans="1:6" s="35" customFormat="1" ht="20.25" x14ac:dyDescent="0.3">
      <c r="A769" s="67" t="s">
        <v>26</v>
      </c>
      <c r="B769" s="14" t="s">
        <v>251</v>
      </c>
      <c r="C769" s="15" t="s">
        <v>59</v>
      </c>
      <c r="D769" s="10" t="s">
        <v>195</v>
      </c>
      <c r="E769" s="98"/>
      <c r="F769" s="90">
        <f t="shared" ref="F769" si="321">F770+F773</f>
        <v>155</v>
      </c>
    </row>
    <row r="770" spans="1:6" s="35" customFormat="1" ht="20.25" x14ac:dyDescent="0.3">
      <c r="A770" s="67" t="s">
        <v>209</v>
      </c>
      <c r="B770" s="14" t="s">
        <v>251</v>
      </c>
      <c r="C770" s="15" t="s">
        <v>59</v>
      </c>
      <c r="D770" s="10" t="s">
        <v>210</v>
      </c>
      <c r="E770" s="98"/>
      <c r="F770" s="90">
        <f t="shared" ref="F770" si="322">F771</f>
        <v>50</v>
      </c>
    </row>
    <row r="771" spans="1:6" s="35" customFormat="1" ht="20.25" x14ac:dyDescent="0.3">
      <c r="A771" s="67" t="s">
        <v>217</v>
      </c>
      <c r="B771" s="14" t="s">
        <v>251</v>
      </c>
      <c r="C771" s="15" t="s">
        <v>59</v>
      </c>
      <c r="D771" s="24" t="s">
        <v>218</v>
      </c>
      <c r="E771" s="98"/>
      <c r="F771" s="90">
        <f t="shared" ref="F771" si="323">+F772</f>
        <v>50</v>
      </c>
    </row>
    <row r="772" spans="1:6" s="35" customFormat="1" ht="20.25" x14ac:dyDescent="0.3">
      <c r="A772" s="32" t="s">
        <v>28</v>
      </c>
      <c r="B772" s="14" t="s">
        <v>251</v>
      </c>
      <c r="C772" s="15" t="s">
        <v>59</v>
      </c>
      <c r="D772" s="24" t="s">
        <v>218</v>
      </c>
      <c r="E772" s="99" t="s">
        <v>29</v>
      </c>
      <c r="F772" s="90">
        <v>50</v>
      </c>
    </row>
    <row r="773" spans="1:6" s="35" customFormat="1" ht="20.25" x14ac:dyDescent="0.3">
      <c r="A773" s="69" t="s">
        <v>673</v>
      </c>
      <c r="B773" s="14" t="s">
        <v>251</v>
      </c>
      <c r="C773" s="15" t="s">
        <v>59</v>
      </c>
      <c r="D773" s="24" t="s">
        <v>674</v>
      </c>
      <c r="E773" s="98"/>
      <c r="F773" s="90">
        <f t="shared" ref="F773" si="324">+F774</f>
        <v>105</v>
      </c>
    </row>
    <row r="774" spans="1:6" s="35" customFormat="1" ht="37.5" x14ac:dyDescent="0.3">
      <c r="A774" s="69" t="s">
        <v>675</v>
      </c>
      <c r="B774" s="14" t="s">
        <v>251</v>
      </c>
      <c r="C774" s="15" t="s">
        <v>59</v>
      </c>
      <c r="D774" s="24" t="s">
        <v>676</v>
      </c>
      <c r="E774" s="98"/>
      <c r="F774" s="90">
        <f t="shared" ref="F774" si="325">F775+F776</f>
        <v>105</v>
      </c>
    </row>
    <row r="775" spans="1:6" s="35" customFormat="1" ht="20.25" x14ac:dyDescent="0.3">
      <c r="A775" s="32" t="s">
        <v>28</v>
      </c>
      <c r="B775" s="14" t="s">
        <v>251</v>
      </c>
      <c r="C775" s="15" t="s">
        <v>59</v>
      </c>
      <c r="D775" s="24" t="s">
        <v>676</v>
      </c>
      <c r="E775" s="99" t="s">
        <v>29</v>
      </c>
      <c r="F775" s="90">
        <v>30</v>
      </c>
    </row>
    <row r="776" spans="1:6" s="35" customFormat="1" ht="20.25" x14ac:dyDescent="0.3">
      <c r="A776" s="32" t="s">
        <v>130</v>
      </c>
      <c r="B776" s="14" t="s">
        <v>251</v>
      </c>
      <c r="C776" s="15" t="s">
        <v>59</v>
      </c>
      <c r="D776" s="17" t="s">
        <v>676</v>
      </c>
      <c r="E776" s="98" t="s">
        <v>131</v>
      </c>
      <c r="F776" s="90">
        <v>75</v>
      </c>
    </row>
    <row r="777" spans="1:6" s="11" customFormat="1" ht="37.5" x14ac:dyDescent="0.3">
      <c r="A777" s="13" t="s">
        <v>7</v>
      </c>
      <c r="B777" s="9" t="s">
        <v>251</v>
      </c>
      <c r="C777" s="10" t="s">
        <v>59</v>
      </c>
      <c r="D777" s="10" t="s">
        <v>6</v>
      </c>
      <c r="E777" s="98"/>
      <c r="F777" s="90">
        <f t="shared" ref="F777:F779" si="326">+F778</f>
        <v>2923.5</v>
      </c>
    </row>
    <row r="778" spans="1:6" s="16" customFormat="1" ht="37.5" x14ac:dyDescent="0.3">
      <c r="A778" s="67" t="s">
        <v>46</v>
      </c>
      <c r="B778" s="14" t="s">
        <v>251</v>
      </c>
      <c r="C778" s="15" t="s">
        <v>59</v>
      </c>
      <c r="D778" s="15" t="s">
        <v>47</v>
      </c>
      <c r="E778" s="99"/>
      <c r="F778" s="90">
        <f t="shared" si="326"/>
        <v>2923.5</v>
      </c>
    </row>
    <row r="779" spans="1:6" s="12" customFormat="1" ht="20.25" x14ac:dyDescent="0.3">
      <c r="A779" s="67" t="s">
        <v>16</v>
      </c>
      <c r="B779" s="9" t="s">
        <v>251</v>
      </c>
      <c r="C779" s="10" t="s">
        <v>59</v>
      </c>
      <c r="D779" s="10" t="s">
        <v>51</v>
      </c>
      <c r="E779" s="98" t="s">
        <v>27</v>
      </c>
      <c r="F779" s="90">
        <f t="shared" si="326"/>
        <v>2923.5</v>
      </c>
    </row>
    <row r="780" spans="1:6" s="12" customFormat="1" ht="20.25" x14ac:dyDescent="0.3">
      <c r="A780" s="67" t="s">
        <v>56</v>
      </c>
      <c r="B780" s="9" t="s">
        <v>251</v>
      </c>
      <c r="C780" s="10" t="s">
        <v>59</v>
      </c>
      <c r="D780" s="10" t="s">
        <v>57</v>
      </c>
      <c r="E780" s="98" t="s">
        <v>27</v>
      </c>
      <c r="F780" s="90">
        <f t="shared" ref="F780" si="327">+F781</f>
        <v>2923.5</v>
      </c>
    </row>
    <row r="781" spans="1:6" s="1" customFormat="1" ht="20.25" x14ac:dyDescent="0.3">
      <c r="A781" s="32" t="s">
        <v>43</v>
      </c>
      <c r="B781" s="14" t="s">
        <v>251</v>
      </c>
      <c r="C781" s="15" t="s">
        <v>59</v>
      </c>
      <c r="D781" s="15" t="s">
        <v>57</v>
      </c>
      <c r="E781" s="99" t="s">
        <v>44</v>
      </c>
      <c r="F781" s="90">
        <v>2923.5</v>
      </c>
    </row>
    <row r="782" spans="1:6" s="7" customFormat="1" ht="25.9" customHeight="1" x14ac:dyDescent="0.3">
      <c r="A782" s="62" t="s">
        <v>677</v>
      </c>
      <c r="B782" s="54" t="s">
        <v>276</v>
      </c>
      <c r="C782" s="31" t="s">
        <v>0</v>
      </c>
      <c r="D782" s="31"/>
      <c r="E782" s="103"/>
      <c r="F782" s="92">
        <f t="shared" ref="F782" si="328">F783+F788</f>
        <v>9855</v>
      </c>
    </row>
    <row r="783" spans="1:6" s="8" customFormat="1" ht="20.25" x14ac:dyDescent="0.3">
      <c r="A783" s="32" t="s">
        <v>678</v>
      </c>
      <c r="B783" s="9" t="s">
        <v>276</v>
      </c>
      <c r="C783" s="10" t="s">
        <v>425</v>
      </c>
      <c r="D783" s="10"/>
      <c r="E783" s="98"/>
      <c r="F783" s="90">
        <f t="shared" ref="F783:F786" si="329">F784</f>
        <v>585</v>
      </c>
    </row>
    <row r="784" spans="1:6" s="11" customFormat="1" ht="37.5" x14ac:dyDescent="0.3">
      <c r="A784" s="67" t="s">
        <v>237</v>
      </c>
      <c r="B784" s="9" t="s">
        <v>276</v>
      </c>
      <c r="C784" s="10" t="s">
        <v>425</v>
      </c>
      <c r="D784" s="10" t="s">
        <v>238</v>
      </c>
      <c r="E784" s="98"/>
      <c r="F784" s="90">
        <f t="shared" si="329"/>
        <v>585</v>
      </c>
    </row>
    <row r="785" spans="1:6" s="16" customFormat="1" ht="20.25" x14ac:dyDescent="0.3">
      <c r="A785" s="67" t="s">
        <v>239</v>
      </c>
      <c r="B785" s="9" t="s">
        <v>276</v>
      </c>
      <c r="C785" s="10" t="s">
        <v>425</v>
      </c>
      <c r="D785" s="10" t="s">
        <v>240</v>
      </c>
      <c r="E785" s="98"/>
      <c r="F785" s="90">
        <f t="shared" si="329"/>
        <v>585</v>
      </c>
    </row>
    <row r="786" spans="1:6" s="16" customFormat="1" ht="37.5" x14ac:dyDescent="0.3">
      <c r="A786" s="67" t="s">
        <v>679</v>
      </c>
      <c r="B786" s="9" t="s">
        <v>276</v>
      </c>
      <c r="C786" s="10" t="s">
        <v>425</v>
      </c>
      <c r="D786" s="17" t="s">
        <v>680</v>
      </c>
      <c r="E786" s="98"/>
      <c r="F786" s="90">
        <f t="shared" si="329"/>
        <v>585</v>
      </c>
    </row>
    <row r="787" spans="1:6" s="1" customFormat="1" ht="20.25" x14ac:dyDescent="0.3">
      <c r="A787" s="32" t="s">
        <v>28</v>
      </c>
      <c r="B787" s="9" t="s">
        <v>276</v>
      </c>
      <c r="C787" s="10" t="s">
        <v>425</v>
      </c>
      <c r="D787" s="17" t="s">
        <v>680</v>
      </c>
      <c r="E787" s="98" t="s">
        <v>29</v>
      </c>
      <c r="F787" s="90">
        <v>585</v>
      </c>
    </row>
    <row r="788" spans="1:6" s="39" customFormat="1" ht="20.25" x14ac:dyDescent="0.3">
      <c r="A788" s="38" t="s">
        <v>681</v>
      </c>
      <c r="B788" s="9" t="s">
        <v>276</v>
      </c>
      <c r="C788" s="10" t="s">
        <v>276</v>
      </c>
      <c r="D788" s="10"/>
      <c r="E788" s="98"/>
      <c r="F788" s="90">
        <f t="shared" ref="F788" si="330">+F789</f>
        <v>9270</v>
      </c>
    </row>
    <row r="789" spans="1:6" s="40" customFormat="1" ht="37.5" x14ac:dyDescent="0.3">
      <c r="A789" s="67" t="s">
        <v>682</v>
      </c>
      <c r="B789" s="9" t="s">
        <v>276</v>
      </c>
      <c r="C789" s="10" t="s">
        <v>276</v>
      </c>
      <c r="D789" s="10" t="s">
        <v>683</v>
      </c>
      <c r="E789" s="98"/>
      <c r="F789" s="90">
        <f t="shared" ref="F789" si="331">F790+F797+F801</f>
        <v>9270</v>
      </c>
    </row>
    <row r="790" spans="1:6" s="41" customFormat="1" ht="20.25" x14ac:dyDescent="0.3">
      <c r="A790" s="67" t="s">
        <v>15</v>
      </c>
      <c r="B790" s="9" t="s">
        <v>276</v>
      </c>
      <c r="C790" s="10" t="s">
        <v>276</v>
      </c>
      <c r="D790" s="17" t="s">
        <v>685</v>
      </c>
      <c r="E790" s="98"/>
      <c r="F790" s="90">
        <f t="shared" ref="F790" si="332">F791+F794</f>
        <v>900</v>
      </c>
    </row>
    <row r="791" spans="1:6" s="41" customFormat="1" ht="56.25" x14ac:dyDescent="0.3">
      <c r="A791" s="67" t="s">
        <v>686</v>
      </c>
      <c r="B791" s="9" t="s">
        <v>276</v>
      </c>
      <c r="C791" s="10" t="s">
        <v>276</v>
      </c>
      <c r="D791" s="17" t="s">
        <v>687</v>
      </c>
      <c r="E791" s="98"/>
      <c r="F791" s="90">
        <f t="shared" ref="F791:F792" si="333">+F792</f>
        <v>500</v>
      </c>
    </row>
    <row r="792" spans="1:6" s="41" customFormat="1" ht="20.25" x14ac:dyDescent="0.3">
      <c r="A792" s="67" t="s">
        <v>785</v>
      </c>
      <c r="B792" s="9" t="s">
        <v>276</v>
      </c>
      <c r="C792" s="10" t="s">
        <v>276</v>
      </c>
      <c r="D792" s="17" t="s">
        <v>688</v>
      </c>
      <c r="E792" s="98"/>
      <c r="F792" s="90">
        <f t="shared" si="333"/>
        <v>500</v>
      </c>
    </row>
    <row r="793" spans="1:6" s="42" customFormat="1" ht="20.25" x14ac:dyDescent="0.3">
      <c r="A793" s="32" t="s">
        <v>28</v>
      </c>
      <c r="B793" s="9" t="s">
        <v>276</v>
      </c>
      <c r="C793" s="10" t="s">
        <v>276</v>
      </c>
      <c r="D793" s="17" t="s">
        <v>688</v>
      </c>
      <c r="E793" s="98" t="s">
        <v>29</v>
      </c>
      <c r="F793" s="90">
        <v>500</v>
      </c>
    </row>
    <row r="794" spans="1:6" s="42" customFormat="1" ht="20.25" x14ac:dyDescent="0.3">
      <c r="A794" s="67" t="s">
        <v>684</v>
      </c>
      <c r="B794" s="9" t="s">
        <v>276</v>
      </c>
      <c r="C794" s="10" t="s">
        <v>276</v>
      </c>
      <c r="D794" s="17" t="s">
        <v>771</v>
      </c>
      <c r="E794" s="98"/>
      <c r="F794" s="90">
        <f t="shared" ref="F794:F795" si="334">+F795</f>
        <v>400</v>
      </c>
    </row>
    <row r="795" spans="1:6" s="42" customFormat="1" ht="37.5" x14ac:dyDescent="0.3">
      <c r="A795" s="67" t="s">
        <v>786</v>
      </c>
      <c r="B795" s="9" t="s">
        <v>276</v>
      </c>
      <c r="C795" s="10" t="s">
        <v>276</v>
      </c>
      <c r="D795" s="17" t="s">
        <v>772</v>
      </c>
      <c r="E795" s="98"/>
      <c r="F795" s="90">
        <f t="shared" si="334"/>
        <v>400</v>
      </c>
    </row>
    <row r="796" spans="1:6" s="42" customFormat="1" ht="20.25" x14ac:dyDescent="0.3">
      <c r="A796" s="32" t="s">
        <v>28</v>
      </c>
      <c r="B796" s="9" t="s">
        <v>276</v>
      </c>
      <c r="C796" s="10" t="s">
        <v>276</v>
      </c>
      <c r="D796" s="17" t="s">
        <v>772</v>
      </c>
      <c r="E796" s="98" t="s">
        <v>29</v>
      </c>
      <c r="F796" s="90">
        <v>400</v>
      </c>
    </row>
    <row r="797" spans="1:6" s="43" customFormat="1" ht="20.25" x14ac:dyDescent="0.3">
      <c r="A797" s="67" t="s">
        <v>689</v>
      </c>
      <c r="B797" s="9" t="s">
        <v>276</v>
      </c>
      <c r="C797" s="10" t="s">
        <v>276</v>
      </c>
      <c r="D797" s="17" t="s">
        <v>690</v>
      </c>
      <c r="E797" s="98"/>
      <c r="F797" s="90">
        <f t="shared" ref="F797:F799" si="335">+F798</f>
        <v>150</v>
      </c>
    </row>
    <row r="798" spans="1:6" s="43" customFormat="1" ht="37.5" x14ac:dyDescent="0.3">
      <c r="A798" s="67" t="s">
        <v>691</v>
      </c>
      <c r="B798" s="9" t="s">
        <v>276</v>
      </c>
      <c r="C798" s="10" t="s">
        <v>276</v>
      </c>
      <c r="D798" s="17" t="s">
        <v>692</v>
      </c>
      <c r="E798" s="98"/>
      <c r="F798" s="90">
        <f t="shared" si="335"/>
        <v>150</v>
      </c>
    </row>
    <row r="799" spans="1:6" s="43" customFormat="1" ht="20.25" x14ac:dyDescent="0.3">
      <c r="A799" s="32" t="s">
        <v>693</v>
      </c>
      <c r="B799" s="9" t="s">
        <v>276</v>
      </c>
      <c r="C799" s="10" t="s">
        <v>276</v>
      </c>
      <c r="D799" s="17" t="s">
        <v>694</v>
      </c>
      <c r="E799" s="98"/>
      <c r="F799" s="90">
        <f t="shared" si="335"/>
        <v>150</v>
      </c>
    </row>
    <row r="800" spans="1:6" s="42" customFormat="1" ht="20.25" x14ac:dyDescent="0.3">
      <c r="A800" s="32" t="s">
        <v>28</v>
      </c>
      <c r="B800" s="9" t="s">
        <v>276</v>
      </c>
      <c r="C800" s="10" t="s">
        <v>276</v>
      </c>
      <c r="D800" s="10" t="s">
        <v>694</v>
      </c>
      <c r="E800" s="98" t="s">
        <v>29</v>
      </c>
      <c r="F800" s="90">
        <v>150</v>
      </c>
    </row>
    <row r="801" spans="1:6" s="43" customFormat="1" ht="20.25" x14ac:dyDescent="0.3">
      <c r="A801" s="67" t="s">
        <v>24</v>
      </c>
      <c r="B801" s="9" t="s">
        <v>276</v>
      </c>
      <c r="C801" s="10" t="s">
        <v>276</v>
      </c>
      <c r="D801" s="17" t="s">
        <v>695</v>
      </c>
      <c r="E801" s="98"/>
      <c r="F801" s="90">
        <f>+F802+F807</f>
        <v>8220</v>
      </c>
    </row>
    <row r="802" spans="1:6" s="43" customFormat="1" ht="20.25" x14ac:dyDescent="0.3">
      <c r="A802" s="32" t="s">
        <v>696</v>
      </c>
      <c r="B802" s="9" t="s">
        <v>276</v>
      </c>
      <c r="C802" s="10" t="s">
        <v>276</v>
      </c>
      <c r="D802" s="10" t="s">
        <v>800</v>
      </c>
      <c r="E802" s="98"/>
      <c r="F802" s="90">
        <f>+F805+F803</f>
        <v>7500</v>
      </c>
    </row>
    <row r="803" spans="1:6" s="43" customFormat="1" ht="20.25" x14ac:dyDescent="0.3">
      <c r="A803" s="67" t="s">
        <v>697</v>
      </c>
      <c r="B803" s="107" t="s">
        <v>276</v>
      </c>
      <c r="C803" s="44" t="s">
        <v>276</v>
      </c>
      <c r="D803" s="17" t="s">
        <v>759</v>
      </c>
      <c r="E803" s="98"/>
      <c r="F803" s="90">
        <f t="shared" ref="F803:F808" si="336">+F804</f>
        <v>4000</v>
      </c>
    </row>
    <row r="804" spans="1:6" s="43" customFormat="1" ht="20.25" x14ac:dyDescent="0.3">
      <c r="A804" s="32" t="s">
        <v>481</v>
      </c>
      <c r="B804" s="9" t="s">
        <v>276</v>
      </c>
      <c r="C804" s="10" t="s">
        <v>276</v>
      </c>
      <c r="D804" s="10" t="s">
        <v>759</v>
      </c>
      <c r="E804" s="98" t="s">
        <v>482</v>
      </c>
      <c r="F804" s="90">
        <v>4000</v>
      </c>
    </row>
    <row r="805" spans="1:6" s="43" customFormat="1" ht="37.5" x14ac:dyDescent="0.3">
      <c r="A805" s="67" t="s">
        <v>787</v>
      </c>
      <c r="B805" s="107" t="s">
        <v>276</v>
      </c>
      <c r="C805" s="44" t="s">
        <v>276</v>
      </c>
      <c r="D805" s="17" t="s">
        <v>760</v>
      </c>
      <c r="E805" s="98"/>
      <c r="F805" s="90">
        <f t="shared" si="336"/>
        <v>3500</v>
      </c>
    </row>
    <row r="806" spans="1:6" s="42" customFormat="1" ht="20.25" x14ac:dyDescent="0.3">
      <c r="A806" s="32" t="s">
        <v>481</v>
      </c>
      <c r="B806" s="9" t="s">
        <v>276</v>
      </c>
      <c r="C806" s="10" t="s">
        <v>276</v>
      </c>
      <c r="D806" s="10" t="s">
        <v>760</v>
      </c>
      <c r="E806" s="98" t="s">
        <v>482</v>
      </c>
      <c r="F806" s="90">
        <v>3500</v>
      </c>
    </row>
    <row r="807" spans="1:6" s="4" customFormat="1" ht="20.25" x14ac:dyDescent="0.3">
      <c r="A807" s="67" t="s">
        <v>684</v>
      </c>
      <c r="B807" s="9" t="s">
        <v>276</v>
      </c>
      <c r="C807" s="10" t="s">
        <v>276</v>
      </c>
      <c r="D807" s="10" t="s">
        <v>773</v>
      </c>
      <c r="E807" s="98"/>
      <c r="F807" s="90">
        <f t="shared" si="336"/>
        <v>720</v>
      </c>
    </row>
    <row r="808" spans="1:6" s="4" customFormat="1" ht="20.25" x14ac:dyDescent="0.3">
      <c r="A808" s="32" t="s">
        <v>827</v>
      </c>
      <c r="B808" s="9" t="s">
        <v>276</v>
      </c>
      <c r="C808" s="10" t="s">
        <v>276</v>
      </c>
      <c r="D808" s="17" t="s">
        <v>774</v>
      </c>
      <c r="E808" s="98"/>
      <c r="F808" s="90">
        <f t="shared" si="336"/>
        <v>720</v>
      </c>
    </row>
    <row r="809" spans="1:6" s="4" customFormat="1" ht="20.25" x14ac:dyDescent="0.3">
      <c r="A809" s="32" t="s">
        <v>481</v>
      </c>
      <c r="B809" s="9" t="s">
        <v>276</v>
      </c>
      <c r="C809" s="10" t="s">
        <v>276</v>
      </c>
      <c r="D809" s="10" t="s">
        <v>774</v>
      </c>
      <c r="E809" s="98" t="s">
        <v>482</v>
      </c>
      <c r="F809" s="90">
        <v>720</v>
      </c>
    </row>
    <row r="810" spans="1:6" s="7" customFormat="1" ht="25.7" customHeight="1" x14ac:dyDescent="0.3">
      <c r="A810" s="62" t="s">
        <v>698</v>
      </c>
      <c r="B810" s="54" t="s">
        <v>192</v>
      </c>
      <c r="C810" s="31" t="s">
        <v>0</v>
      </c>
      <c r="D810" s="31"/>
      <c r="E810" s="103"/>
      <c r="F810" s="92">
        <f>+F811+F818+F852</f>
        <v>39795.099999999991</v>
      </c>
    </row>
    <row r="811" spans="1:6" s="8" customFormat="1" ht="20.25" x14ac:dyDescent="0.3">
      <c r="A811" s="13" t="s">
        <v>699</v>
      </c>
      <c r="B811" s="14" t="s">
        <v>192</v>
      </c>
      <c r="C811" s="15" t="s">
        <v>13</v>
      </c>
      <c r="D811" s="15"/>
      <c r="E811" s="99"/>
      <c r="F811" s="91">
        <f t="shared" ref="F811:F812" si="337">+F812</f>
        <v>9346.7999999999993</v>
      </c>
    </row>
    <row r="812" spans="1:6" s="11" customFormat="1" ht="37.5" x14ac:dyDescent="0.3">
      <c r="A812" s="13" t="s">
        <v>7</v>
      </c>
      <c r="B812" s="14" t="s">
        <v>192</v>
      </c>
      <c r="C812" s="15" t="s">
        <v>13</v>
      </c>
      <c r="D812" s="15" t="s">
        <v>6</v>
      </c>
      <c r="E812" s="99"/>
      <c r="F812" s="90">
        <f t="shared" si="337"/>
        <v>9346.7999999999993</v>
      </c>
    </row>
    <row r="813" spans="1:6" s="8" customFormat="1" ht="37.5" x14ac:dyDescent="0.3">
      <c r="A813" s="13" t="s">
        <v>46</v>
      </c>
      <c r="B813" s="14" t="s">
        <v>192</v>
      </c>
      <c r="C813" s="15" t="s">
        <v>13</v>
      </c>
      <c r="D813" s="15" t="s">
        <v>47</v>
      </c>
      <c r="E813" s="99"/>
      <c r="F813" s="91">
        <f t="shared" ref="F813:F814" si="338">+F814</f>
        <v>9346.7999999999993</v>
      </c>
    </row>
    <row r="814" spans="1:6" s="12" customFormat="1" ht="20.25" x14ac:dyDescent="0.3">
      <c r="A814" s="13" t="s">
        <v>24</v>
      </c>
      <c r="B814" s="14" t="s">
        <v>192</v>
      </c>
      <c r="C814" s="15" t="s">
        <v>13</v>
      </c>
      <c r="D814" s="15" t="s">
        <v>143</v>
      </c>
      <c r="E814" s="99"/>
      <c r="F814" s="91">
        <f t="shared" si="338"/>
        <v>9346.7999999999993</v>
      </c>
    </row>
    <row r="815" spans="1:6" s="12" customFormat="1" ht="20.25" x14ac:dyDescent="0.3">
      <c r="A815" s="13" t="s">
        <v>700</v>
      </c>
      <c r="B815" s="14" t="s">
        <v>192</v>
      </c>
      <c r="C815" s="15" t="s">
        <v>13</v>
      </c>
      <c r="D815" s="15" t="s">
        <v>701</v>
      </c>
      <c r="E815" s="99"/>
      <c r="F815" s="91">
        <f t="shared" ref="F815" si="339">+F816+F817</f>
        <v>9346.7999999999993</v>
      </c>
    </row>
    <row r="816" spans="1:6" s="1" customFormat="1" ht="20.25" x14ac:dyDescent="0.3">
      <c r="A816" s="32" t="s">
        <v>28</v>
      </c>
      <c r="B816" s="14" t="s">
        <v>192</v>
      </c>
      <c r="C816" s="15" t="s">
        <v>13</v>
      </c>
      <c r="D816" s="15" t="s">
        <v>701</v>
      </c>
      <c r="E816" s="99" t="s">
        <v>29</v>
      </c>
      <c r="F816" s="90">
        <v>16.8</v>
      </c>
    </row>
    <row r="817" spans="1:6" s="1" customFormat="1" ht="20.25" x14ac:dyDescent="0.3">
      <c r="A817" s="83" t="s">
        <v>702</v>
      </c>
      <c r="B817" s="14" t="s">
        <v>192</v>
      </c>
      <c r="C817" s="15" t="s">
        <v>13</v>
      </c>
      <c r="D817" s="15" t="s">
        <v>701</v>
      </c>
      <c r="E817" s="99" t="s">
        <v>703</v>
      </c>
      <c r="F817" s="90">
        <v>9330</v>
      </c>
    </row>
    <row r="818" spans="1:6" s="8" customFormat="1" ht="20.25" x14ac:dyDescent="0.3">
      <c r="A818" s="13" t="s">
        <v>704</v>
      </c>
      <c r="B818" s="14" t="s">
        <v>192</v>
      </c>
      <c r="C818" s="15" t="s">
        <v>25</v>
      </c>
      <c r="D818" s="15"/>
      <c r="E818" s="99"/>
      <c r="F818" s="91">
        <f t="shared" ref="F818" si="340">F819+F828+F832+F838+F843+F847</f>
        <v>29248.299999999996</v>
      </c>
    </row>
    <row r="819" spans="1:6" s="45" customFormat="1" ht="37.5" x14ac:dyDescent="0.3">
      <c r="A819" s="69" t="s">
        <v>799</v>
      </c>
      <c r="B819" s="9" t="s">
        <v>192</v>
      </c>
      <c r="C819" s="10" t="s">
        <v>25</v>
      </c>
      <c r="D819" s="10" t="s">
        <v>456</v>
      </c>
      <c r="E819" s="98"/>
      <c r="F819" s="90">
        <f t="shared" ref="F819" si="341">SUM(F820)</f>
        <v>8870.9999999999982</v>
      </c>
    </row>
    <row r="820" spans="1:6" s="8" customFormat="1" ht="20.25" x14ac:dyDescent="0.3">
      <c r="A820" s="69" t="s">
        <v>790</v>
      </c>
      <c r="B820" s="9" t="s">
        <v>192</v>
      </c>
      <c r="C820" s="10" t="s">
        <v>25</v>
      </c>
      <c r="D820" s="24" t="s">
        <v>457</v>
      </c>
      <c r="E820" s="98"/>
      <c r="F820" s="90">
        <f t="shared" ref="F820" si="342">+F821</f>
        <v>8870.9999999999982</v>
      </c>
    </row>
    <row r="821" spans="1:6" s="8" customFormat="1" ht="20.25" x14ac:dyDescent="0.3">
      <c r="A821" s="69" t="s">
        <v>225</v>
      </c>
      <c r="B821" s="9" t="s">
        <v>192</v>
      </c>
      <c r="C821" s="10" t="s">
        <v>25</v>
      </c>
      <c r="D821" s="24" t="s">
        <v>478</v>
      </c>
      <c r="E821" s="98"/>
      <c r="F821" s="90">
        <f t="shared" ref="F821" si="343">+F822+F825</f>
        <v>8870.9999999999982</v>
      </c>
    </row>
    <row r="822" spans="1:6" s="46" customFormat="1" ht="20.25" x14ac:dyDescent="0.3">
      <c r="A822" s="69" t="s">
        <v>479</v>
      </c>
      <c r="B822" s="9" t="s">
        <v>192</v>
      </c>
      <c r="C822" s="10" t="s">
        <v>25</v>
      </c>
      <c r="D822" s="24" t="s">
        <v>480</v>
      </c>
      <c r="E822" s="98"/>
      <c r="F822" s="90">
        <f t="shared" ref="F822" si="344">+F823+F824</f>
        <v>8527.1999999999989</v>
      </c>
    </row>
    <row r="823" spans="1:6" s="35" customFormat="1" ht="20.25" x14ac:dyDescent="0.3">
      <c r="A823" s="32" t="s">
        <v>28</v>
      </c>
      <c r="B823" s="9" t="s">
        <v>192</v>
      </c>
      <c r="C823" s="10" t="s">
        <v>25</v>
      </c>
      <c r="D823" s="24" t="s">
        <v>480</v>
      </c>
      <c r="E823" s="98" t="s">
        <v>29</v>
      </c>
      <c r="F823" s="90">
        <v>127.9</v>
      </c>
    </row>
    <row r="824" spans="1:6" s="1" customFormat="1" ht="20.25" x14ac:dyDescent="0.3">
      <c r="A824" s="32" t="s">
        <v>481</v>
      </c>
      <c r="B824" s="9" t="s">
        <v>192</v>
      </c>
      <c r="C824" s="10" t="s">
        <v>25</v>
      </c>
      <c r="D824" s="24" t="s">
        <v>480</v>
      </c>
      <c r="E824" s="98" t="s">
        <v>482</v>
      </c>
      <c r="F824" s="90">
        <v>8399.2999999999993</v>
      </c>
    </row>
    <row r="825" spans="1:6" s="46" customFormat="1" ht="37.5" x14ac:dyDescent="0.3">
      <c r="A825" s="79" t="s">
        <v>485</v>
      </c>
      <c r="B825" s="9" t="s">
        <v>192</v>
      </c>
      <c r="C825" s="10" t="s">
        <v>25</v>
      </c>
      <c r="D825" s="24" t="s">
        <v>486</v>
      </c>
      <c r="E825" s="98"/>
      <c r="F825" s="90">
        <f t="shared" ref="F825" si="345">+F826+F827</f>
        <v>343.8</v>
      </c>
    </row>
    <row r="826" spans="1:6" s="35" customFormat="1" ht="20.25" x14ac:dyDescent="0.3">
      <c r="A826" s="80" t="s">
        <v>28</v>
      </c>
      <c r="B826" s="9" t="s">
        <v>192</v>
      </c>
      <c r="C826" s="10" t="s">
        <v>25</v>
      </c>
      <c r="D826" s="24" t="s">
        <v>486</v>
      </c>
      <c r="E826" s="98" t="s">
        <v>29</v>
      </c>
      <c r="F826" s="90">
        <v>5.2</v>
      </c>
    </row>
    <row r="827" spans="1:6" s="1" customFormat="1" ht="20.25" x14ac:dyDescent="0.3">
      <c r="A827" s="80" t="s">
        <v>481</v>
      </c>
      <c r="B827" s="9" t="s">
        <v>192</v>
      </c>
      <c r="C827" s="10" t="s">
        <v>25</v>
      </c>
      <c r="D827" s="24" t="s">
        <v>486</v>
      </c>
      <c r="E827" s="98" t="s">
        <v>482</v>
      </c>
      <c r="F827" s="90">
        <v>338.6</v>
      </c>
    </row>
    <row r="828" spans="1:6" s="16" customFormat="1" ht="37.5" x14ac:dyDescent="0.3">
      <c r="A828" s="13" t="s">
        <v>533</v>
      </c>
      <c r="B828" s="14" t="s">
        <v>192</v>
      </c>
      <c r="C828" s="15" t="s">
        <v>25</v>
      </c>
      <c r="D828" s="15" t="s">
        <v>534</v>
      </c>
      <c r="E828" s="99"/>
      <c r="F828" s="91">
        <f t="shared" ref="F828:F829" si="346">+F829</f>
        <v>5701.6</v>
      </c>
    </row>
    <row r="829" spans="1:6" s="12" customFormat="1" ht="20.25" x14ac:dyDescent="0.3">
      <c r="A829" s="38" t="s">
        <v>225</v>
      </c>
      <c r="B829" s="14" t="s">
        <v>192</v>
      </c>
      <c r="C829" s="15" t="s">
        <v>25</v>
      </c>
      <c r="D829" s="15" t="s">
        <v>544</v>
      </c>
      <c r="E829" s="99"/>
      <c r="F829" s="90">
        <f t="shared" si="346"/>
        <v>5701.6</v>
      </c>
    </row>
    <row r="830" spans="1:6" s="12" customFormat="1" ht="37.5" x14ac:dyDescent="0.3">
      <c r="A830" s="67" t="s">
        <v>705</v>
      </c>
      <c r="B830" s="14" t="s">
        <v>192</v>
      </c>
      <c r="C830" s="15" t="s">
        <v>25</v>
      </c>
      <c r="D830" s="15" t="s">
        <v>706</v>
      </c>
      <c r="E830" s="99"/>
      <c r="F830" s="90">
        <f t="shared" ref="F830" si="347">F831</f>
        <v>5701.6</v>
      </c>
    </row>
    <row r="831" spans="1:6" s="1" customFormat="1" ht="20.25" x14ac:dyDescent="0.3">
      <c r="A831" s="32" t="s">
        <v>481</v>
      </c>
      <c r="B831" s="14" t="s">
        <v>192</v>
      </c>
      <c r="C831" s="15" t="s">
        <v>25</v>
      </c>
      <c r="D831" s="15" t="s">
        <v>706</v>
      </c>
      <c r="E831" s="99" t="s">
        <v>482</v>
      </c>
      <c r="F831" s="90">
        <v>5701.6</v>
      </c>
    </row>
    <row r="832" spans="1:6" s="16" customFormat="1" ht="37.5" x14ac:dyDescent="0.3">
      <c r="A832" s="13" t="s">
        <v>7</v>
      </c>
      <c r="B832" s="14" t="s">
        <v>192</v>
      </c>
      <c r="C832" s="15" t="s">
        <v>25</v>
      </c>
      <c r="D832" s="15" t="s">
        <v>6</v>
      </c>
      <c r="E832" s="99"/>
      <c r="F832" s="91">
        <f t="shared" ref="F832:F834" si="348">+F833</f>
        <v>782.6</v>
      </c>
    </row>
    <row r="833" spans="1:6" s="47" customFormat="1" ht="37.5" x14ac:dyDescent="0.3">
      <c r="A833" s="73" t="s">
        <v>46</v>
      </c>
      <c r="B833" s="14" t="s">
        <v>192</v>
      </c>
      <c r="C833" s="15" t="s">
        <v>25</v>
      </c>
      <c r="D833" s="15" t="s">
        <v>47</v>
      </c>
      <c r="E833" s="99"/>
      <c r="F833" s="91">
        <f t="shared" si="348"/>
        <v>782.6</v>
      </c>
    </row>
    <row r="834" spans="1:6" s="12" customFormat="1" ht="20.25" x14ac:dyDescent="0.3">
      <c r="A834" s="13" t="s">
        <v>24</v>
      </c>
      <c r="B834" s="14" t="s">
        <v>192</v>
      </c>
      <c r="C834" s="15" t="s">
        <v>25</v>
      </c>
      <c r="D834" s="15" t="s">
        <v>143</v>
      </c>
      <c r="E834" s="99"/>
      <c r="F834" s="91">
        <f t="shared" si="348"/>
        <v>782.6</v>
      </c>
    </row>
    <row r="835" spans="1:6" s="12" customFormat="1" ht="20.25" x14ac:dyDescent="0.3">
      <c r="A835" s="13" t="s">
        <v>707</v>
      </c>
      <c r="B835" s="14" t="s">
        <v>192</v>
      </c>
      <c r="C835" s="15" t="s">
        <v>25</v>
      </c>
      <c r="D835" s="15" t="s">
        <v>708</v>
      </c>
      <c r="E835" s="99"/>
      <c r="F835" s="91">
        <f t="shared" ref="F835" si="349">+F836+F837</f>
        <v>782.6</v>
      </c>
    </row>
    <row r="836" spans="1:6" s="1" customFormat="1" ht="20.25" x14ac:dyDescent="0.3">
      <c r="A836" s="32" t="s">
        <v>28</v>
      </c>
      <c r="B836" s="14" t="s">
        <v>192</v>
      </c>
      <c r="C836" s="15" t="s">
        <v>25</v>
      </c>
      <c r="D836" s="15" t="s">
        <v>708</v>
      </c>
      <c r="E836" s="99" t="s">
        <v>29</v>
      </c>
      <c r="F836" s="90">
        <v>2.6</v>
      </c>
    </row>
    <row r="837" spans="1:6" s="1" customFormat="1" ht="20.25" x14ac:dyDescent="0.3">
      <c r="A837" s="73" t="s">
        <v>709</v>
      </c>
      <c r="B837" s="14" t="s">
        <v>192</v>
      </c>
      <c r="C837" s="15" t="s">
        <v>25</v>
      </c>
      <c r="D837" s="15" t="s">
        <v>708</v>
      </c>
      <c r="E837" s="99" t="s">
        <v>710</v>
      </c>
      <c r="F837" s="90">
        <v>780</v>
      </c>
    </row>
    <row r="838" spans="1:6" s="16" customFormat="1" ht="37.5" x14ac:dyDescent="0.3">
      <c r="A838" s="13" t="s">
        <v>325</v>
      </c>
      <c r="B838" s="14" t="s">
        <v>192</v>
      </c>
      <c r="C838" s="15" t="s">
        <v>25</v>
      </c>
      <c r="D838" s="15" t="s">
        <v>326</v>
      </c>
      <c r="E838" s="99"/>
      <c r="F838" s="91">
        <f t="shared" ref="F838:F841" si="350">F839</f>
        <v>1350</v>
      </c>
    </row>
    <row r="839" spans="1:6" s="47" customFormat="1" ht="20.25" x14ac:dyDescent="0.3">
      <c r="A839" s="13" t="s">
        <v>338</v>
      </c>
      <c r="B839" s="14" t="s">
        <v>192</v>
      </c>
      <c r="C839" s="15" t="s">
        <v>25</v>
      </c>
      <c r="D839" s="15" t="s">
        <v>339</v>
      </c>
      <c r="E839" s="99"/>
      <c r="F839" s="91">
        <f t="shared" si="350"/>
        <v>1350</v>
      </c>
    </row>
    <row r="840" spans="1:6" s="12" customFormat="1" ht="20.25" x14ac:dyDescent="0.3">
      <c r="A840" s="13" t="s">
        <v>24</v>
      </c>
      <c r="B840" s="14" t="s">
        <v>192</v>
      </c>
      <c r="C840" s="15" t="s">
        <v>25</v>
      </c>
      <c r="D840" s="15" t="s">
        <v>711</v>
      </c>
      <c r="E840" s="99"/>
      <c r="F840" s="91">
        <f t="shared" si="350"/>
        <v>1350</v>
      </c>
    </row>
    <row r="841" spans="1:6" s="12" customFormat="1" ht="56.25" x14ac:dyDescent="0.3">
      <c r="A841" s="13" t="s">
        <v>712</v>
      </c>
      <c r="B841" s="14" t="s">
        <v>192</v>
      </c>
      <c r="C841" s="15" t="s">
        <v>25</v>
      </c>
      <c r="D841" s="15" t="s">
        <v>713</v>
      </c>
      <c r="E841" s="99"/>
      <c r="F841" s="91">
        <f t="shared" si="350"/>
        <v>1350</v>
      </c>
    </row>
    <row r="842" spans="1:6" s="1" customFormat="1" ht="20.25" x14ac:dyDescent="0.3">
      <c r="A842" s="32" t="s">
        <v>481</v>
      </c>
      <c r="B842" s="14" t="s">
        <v>192</v>
      </c>
      <c r="C842" s="15" t="s">
        <v>25</v>
      </c>
      <c r="D842" s="15" t="s">
        <v>713</v>
      </c>
      <c r="E842" s="99" t="s">
        <v>482</v>
      </c>
      <c r="F842" s="90">
        <v>1350</v>
      </c>
    </row>
    <row r="843" spans="1:6" s="16" customFormat="1" ht="37.5" x14ac:dyDescent="0.3">
      <c r="A843" s="32" t="s">
        <v>158</v>
      </c>
      <c r="B843" s="14" t="s">
        <v>192</v>
      </c>
      <c r="C843" s="15" t="s">
        <v>25</v>
      </c>
      <c r="D843" s="15" t="s">
        <v>159</v>
      </c>
      <c r="E843" s="99"/>
      <c r="F843" s="91">
        <f t="shared" ref="F843:F845" si="351">+F844</f>
        <v>9433.1</v>
      </c>
    </row>
    <row r="844" spans="1:6" s="47" customFormat="1" ht="56.25" x14ac:dyDescent="0.3">
      <c r="A844" s="73" t="s">
        <v>180</v>
      </c>
      <c r="B844" s="14" t="s">
        <v>192</v>
      </c>
      <c r="C844" s="15" t="s">
        <v>25</v>
      </c>
      <c r="D844" s="15" t="s">
        <v>181</v>
      </c>
      <c r="E844" s="99"/>
      <c r="F844" s="91">
        <f t="shared" si="351"/>
        <v>9433.1</v>
      </c>
    </row>
    <row r="845" spans="1:6" s="12" customFormat="1" ht="56.25" x14ac:dyDescent="0.3">
      <c r="A845" s="73" t="s">
        <v>182</v>
      </c>
      <c r="B845" s="14" t="s">
        <v>192</v>
      </c>
      <c r="C845" s="15" t="s">
        <v>25</v>
      </c>
      <c r="D845" s="15" t="s">
        <v>183</v>
      </c>
      <c r="E845" s="99"/>
      <c r="F845" s="91">
        <f t="shared" si="351"/>
        <v>9433.1</v>
      </c>
    </row>
    <row r="846" spans="1:6" s="1" customFormat="1" ht="20.25" x14ac:dyDescent="0.3">
      <c r="A846" s="32" t="s">
        <v>481</v>
      </c>
      <c r="B846" s="14" t="s">
        <v>192</v>
      </c>
      <c r="C846" s="15" t="s">
        <v>25</v>
      </c>
      <c r="D846" s="15" t="s">
        <v>183</v>
      </c>
      <c r="E846" s="99" t="s">
        <v>482</v>
      </c>
      <c r="F846" s="90">
        <v>9433.1</v>
      </c>
    </row>
    <row r="847" spans="1:6" s="16" customFormat="1" ht="37.5" x14ac:dyDescent="0.3">
      <c r="A847" s="71" t="s">
        <v>237</v>
      </c>
      <c r="B847" s="14" t="s">
        <v>192</v>
      </c>
      <c r="C847" s="15" t="s">
        <v>25</v>
      </c>
      <c r="D847" s="15" t="s">
        <v>238</v>
      </c>
      <c r="E847" s="99"/>
      <c r="F847" s="91">
        <f t="shared" ref="F847" si="352">F848</f>
        <v>3110</v>
      </c>
    </row>
    <row r="848" spans="1:6" s="1" customFormat="1" ht="20.25" x14ac:dyDescent="0.3">
      <c r="A848" s="71" t="s">
        <v>24</v>
      </c>
      <c r="B848" s="14" t="s">
        <v>192</v>
      </c>
      <c r="C848" s="15" t="s">
        <v>25</v>
      </c>
      <c r="D848" s="15" t="s">
        <v>714</v>
      </c>
      <c r="E848" s="99"/>
      <c r="F848" s="91">
        <f t="shared" ref="F848" si="353">+F849</f>
        <v>3110</v>
      </c>
    </row>
    <row r="849" spans="1:6" s="1" customFormat="1" ht="39.4" customHeight="1" x14ac:dyDescent="0.3">
      <c r="A849" s="84" t="s">
        <v>715</v>
      </c>
      <c r="B849" s="14" t="s">
        <v>192</v>
      </c>
      <c r="C849" s="15" t="s">
        <v>25</v>
      </c>
      <c r="D849" s="15" t="s">
        <v>716</v>
      </c>
      <c r="E849" s="99"/>
      <c r="F849" s="91">
        <f>+F850+F851</f>
        <v>3110</v>
      </c>
    </row>
    <row r="850" spans="1:6" s="1" customFormat="1" ht="20.25" x14ac:dyDescent="0.3">
      <c r="A850" s="59" t="s">
        <v>28</v>
      </c>
      <c r="B850" s="14" t="s">
        <v>192</v>
      </c>
      <c r="C850" s="15" t="s">
        <v>25</v>
      </c>
      <c r="D850" s="15" t="s">
        <v>716</v>
      </c>
      <c r="E850" s="99" t="s">
        <v>29</v>
      </c>
      <c r="F850" s="90">
        <v>110</v>
      </c>
    </row>
    <row r="851" spans="1:6" s="1" customFormat="1" ht="20.25" x14ac:dyDescent="0.3">
      <c r="A851" s="59" t="s">
        <v>481</v>
      </c>
      <c r="B851" s="14" t="s">
        <v>192</v>
      </c>
      <c r="C851" s="15" t="s">
        <v>25</v>
      </c>
      <c r="D851" s="15" t="s">
        <v>716</v>
      </c>
      <c r="E851" s="99" t="s">
        <v>482</v>
      </c>
      <c r="F851" s="90">
        <v>3000</v>
      </c>
    </row>
    <row r="852" spans="1:6" s="8" customFormat="1" ht="20.25" x14ac:dyDescent="0.3">
      <c r="A852" s="13" t="s">
        <v>717</v>
      </c>
      <c r="B852" s="14" t="s">
        <v>192</v>
      </c>
      <c r="C852" s="15" t="s">
        <v>73</v>
      </c>
      <c r="D852" s="15"/>
      <c r="E852" s="99"/>
      <c r="F852" s="91">
        <f t="shared" ref="F852" si="354">+F853</f>
        <v>1200</v>
      </c>
    </row>
    <row r="853" spans="1:6" s="11" customFormat="1" ht="37.5" x14ac:dyDescent="0.3">
      <c r="A853" s="13" t="s">
        <v>7</v>
      </c>
      <c r="B853" s="9" t="s">
        <v>192</v>
      </c>
      <c r="C853" s="10" t="s">
        <v>73</v>
      </c>
      <c r="D853" s="10" t="s">
        <v>6</v>
      </c>
      <c r="E853" s="98"/>
      <c r="F853" s="90">
        <f t="shared" ref="F853" si="355">+F855</f>
        <v>1200</v>
      </c>
    </row>
    <row r="854" spans="1:6" s="11" customFormat="1" ht="37.5" x14ac:dyDescent="0.3">
      <c r="A854" s="67" t="s">
        <v>8</v>
      </c>
      <c r="B854" s="9" t="s">
        <v>192</v>
      </c>
      <c r="C854" s="10" t="s">
        <v>73</v>
      </c>
      <c r="D854" s="10" t="s">
        <v>9</v>
      </c>
      <c r="E854" s="98"/>
      <c r="F854" s="90">
        <f t="shared" ref="F854:F855" si="356">+F855</f>
        <v>1200</v>
      </c>
    </row>
    <row r="855" spans="1:6" s="16" customFormat="1" ht="20.25" x14ac:dyDescent="0.3">
      <c r="A855" s="67" t="s">
        <v>10</v>
      </c>
      <c r="B855" s="9" t="s">
        <v>192</v>
      </c>
      <c r="C855" s="10" t="s">
        <v>73</v>
      </c>
      <c r="D855" s="10" t="s">
        <v>11</v>
      </c>
      <c r="E855" s="99"/>
      <c r="F855" s="90">
        <f t="shared" si="356"/>
        <v>1200</v>
      </c>
    </row>
    <row r="856" spans="1:6" s="16" customFormat="1" ht="20.25" x14ac:dyDescent="0.3">
      <c r="A856" s="67" t="s">
        <v>557</v>
      </c>
      <c r="B856" s="9" t="s">
        <v>192</v>
      </c>
      <c r="C856" s="10" t="s">
        <v>73</v>
      </c>
      <c r="D856" s="24" t="s">
        <v>558</v>
      </c>
      <c r="E856" s="99"/>
      <c r="F856" s="90">
        <f t="shared" ref="F856" si="357">+F857+F859</f>
        <v>1200</v>
      </c>
    </row>
    <row r="857" spans="1:6" s="12" customFormat="1" ht="20.25" x14ac:dyDescent="0.3">
      <c r="A857" s="67" t="s">
        <v>718</v>
      </c>
      <c r="B857" s="9" t="s">
        <v>192</v>
      </c>
      <c r="C857" s="10" t="s">
        <v>73</v>
      </c>
      <c r="D857" s="24" t="s">
        <v>719</v>
      </c>
      <c r="E857" s="98" t="s">
        <v>27</v>
      </c>
      <c r="F857" s="90">
        <f t="shared" ref="F857:F859" si="358">+F858</f>
        <v>1000</v>
      </c>
    </row>
    <row r="858" spans="1:6" s="1" customFormat="1" ht="37.5" x14ac:dyDescent="0.3">
      <c r="A858" s="38" t="s">
        <v>200</v>
      </c>
      <c r="B858" s="14" t="s">
        <v>192</v>
      </c>
      <c r="C858" s="15" t="s">
        <v>73</v>
      </c>
      <c r="D858" s="15" t="s">
        <v>719</v>
      </c>
      <c r="E858" s="99" t="s">
        <v>201</v>
      </c>
      <c r="F858" s="90">
        <v>1000</v>
      </c>
    </row>
    <row r="859" spans="1:6" s="12" customFormat="1" ht="37.5" x14ac:dyDescent="0.3">
      <c r="A859" s="67" t="s">
        <v>720</v>
      </c>
      <c r="B859" s="9" t="s">
        <v>192</v>
      </c>
      <c r="C859" s="10" t="s">
        <v>73</v>
      </c>
      <c r="D859" s="15" t="s">
        <v>721</v>
      </c>
      <c r="E859" s="98" t="s">
        <v>27</v>
      </c>
      <c r="F859" s="90">
        <f t="shared" si="358"/>
        <v>200</v>
      </c>
    </row>
    <row r="860" spans="1:6" s="1" customFormat="1" ht="37.5" x14ac:dyDescent="0.3">
      <c r="A860" s="38" t="s">
        <v>200</v>
      </c>
      <c r="B860" s="14" t="s">
        <v>192</v>
      </c>
      <c r="C860" s="15" t="s">
        <v>73</v>
      </c>
      <c r="D860" s="15" t="s">
        <v>721</v>
      </c>
      <c r="E860" s="99" t="s">
        <v>201</v>
      </c>
      <c r="F860" s="90">
        <v>200</v>
      </c>
    </row>
    <row r="861" spans="1:6" s="48" customFormat="1" ht="27.4" customHeight="1" x14ac:dyDescent="0.3">
      <c r="A861" s="85" t="s">
        <v>823</v>
      </c>
      <c r="B861" s="55" t="s">
        <v>12</v>
      </c>
      <c r="C861" s="56" t="s">
        <v>0</v>
      </c>
      <c r="D861" s="56"/>
      <c r="E861" s="106"/>
      <c r="F861" s="94">
        <f>+F862+F872+F886</f>
        <v>57964.299999999996</v>
      </c>
    </row>
    <row r="862" spans="1:6" s="39" customFormat="1" ht="20.25" x14ac:dyDescent="0.3">
      <c r="A862" s="70" t="s">
        <v>722</v>
      </c>
      <c r="B862" s="14" t="s">
        <v>12</v>
      </c>
      <c r="C862" s="15" t="s">
        <v>13</v>
      </c>
      <c r="D862" s="15"/>
      <c r="E862" s="99"/>
      <c r="F862" s="91">
        <f>+F863+F868</f>
        <v>51008.799999999996</v>
      </c>
    </row>
    <row r="863" spans="1:6" s="19" customFormat="1" ht="37.5" x14ac:dyDescent="0.3">
      <c r="A863" s="71" t="s">
        <v>723</v>
      </c>
      <c r="B863" s="14" t="s">
        <v>12</v>
      </c>
      <c r="C863" s="15" t="s">
        <v>13</v>
      </c>
      <c r="D863" s="15" t="s">
        <v>724</v>
      </c>
      <c r="E863" s="99"/>
      <c r="F863" s="91">
        <f>+F864</f>
        <v>34039.199999999997</v>
      </c>
    </row>
    <row r="864" spans="1:6" s="21" customFormat="1" ht="20.25" x14ac:dyDescent="0.3">
      <c r="A864" s="72" t="s">
        <v>16</v>
      </c>
      <c r="B864" s="14" t="s">
        <v>12</v>
      </c>
      <c r="C864" s="15" t="s">
        <v>13</v>
      </c>
      <c r="D864" s="10" t="s">
        <v>726</v>
      </c>
      <c r="E864" s="98"/>
      <c r="F864" s="90">
        <f t="shared" ref="F864:F866" si="359">+F865</f>
        <v>34039.199999999997</v>
      </c>
    </row>
    <row r="865" spans="1:6" s="21" customFormat="1" ht="20.25" x14ac:dyDescent="0.3">
      <c r="A865" s="72" t="s">
        <v>17</v>
      </c>
      <c r="B865" s="14" t="s">
        <v>12</v>
      </c>
      <c r="C865" s="15" t="s">
        <v>13</v>
      </c>
      <c r="D865" s="10" t="s">
        <v>727</v>
      </c>
      <c r="E865" s="98"/>
      <c r="F865" s="90">
        <f t="shared" si="359"/>
        <v>34039.199999999997</v>
      </c>
    </row>
    <row r="866" spans="1:6" s="1" customFormat="1" ht="20.25" x14ac:dyDescent="0.3">
      <c r="A866" s="72" t="s">
        <v>728</v>
      </c>
      <c r="B866" s="14" t="s">
        <v>12</v>
      </c>
      <c r="C866" s="15" t="s">
        <v>13</v>
      </c>
      <c r="D866" s="10" t="s">
        <v>758</v>
      </c>
      <c r="E866" s="99"/>
      <c r="F866" s="91">
        <f t="shared" si="359"/>
        <v>34039.199999999997</v>
      </c>
    </row>
    <row r="867" spans="1:6" s="1" customFormat="1" ht="20.25" x14ac:dyDescent="0.3">
      <c r="A867" s="72" t="s">
        <v>452</v>
      </c>
      <c r="B867" s="14" t="s">
        <v>12</v>
      </c>
      <c r="C867" s="15" t="s">
        <v>13</v>
      </c>
      <c r="D867" s="10" t="s">
        <v>758</v>
      </c>
      <c r="E867" s="99" t="s">
        <v>14</v>
      </c>
      <c r="F867" s="90">
        <v>34039.199999999997</v>
      </c>
    </row>
    <row r="868" spans="1:6" s="1" customFormat="1" ht="37.5" x14ac:dyDescent="0.3">
      <c r="A868" s="70" t="s">
        <v>18</v>
      </c>
      <c r="B868" s="14" t="s">
        <v>12</v>
      </c>
      <c r="C868" s="15" t="s">
        <v>13</v>
      </c>
      <c r="D868" s="10" t="s">
        <v>19</v>
      </c>
      <c r="E868" s="98"/>
      <c r="F868" s="91">
        <f t="shared" ref="F868:F870" si="360">+F869</f>
        <v>16969.599999999999</v>
      </c>
    </row>
    <row r="869" spans="1:6" s="1" customFormat="1" ht="20.25" x14ac:dyDescent="0.3">
      <c r="A869" s="59" t="s">
        <v>20</v>
      </c>
      <c r="B869" s="14" t="s">
        <v>12</v>
      </c>
      <c r="C869" s="15" t="s">
        <v>13</v>
      </c>
      <c r="D869" s="10" t="s">
        <v>21</v>
      </c>
      <c r="E869" s="98"/>
      <c r="F869" s="91">
        <f t="shared" si="360"/>
        <v>16969.599999999999</v>
      </c>
    </row>
    <row r="870" spans="1:6" s="23" customFormat="1" ht="20.25" x14ac:dyDescent="0.3">
      <c r="A870" s="71" t="s">
        <v>22</v>
      </c>
      <c r="B870" s="14" t="s">
        <v>12</v>
      </c>
      <c r="C870" s="15" t="s">
        <v>13</v>
      </c>
      <c r="D870" s="15" t="s">
        <v>23</v>
      </c>
      <c r="E870" s="99"/>
      <c r="F870" s="91">
        <f t="shared" si="360"/>
        <v>16969.599999999999</v>
      </c>
    </row>
    <row r="871" spans="1:6" s="23" customFormat="1" ht="20.25" x14ac:dyDescent="0.3">
      <c r="A871" s="72" t="s">
        <v>452</v>
      </c>
      <c r="B871" s="14" t="s">
        <v>12</v>
      </c>
      <c r="C871" s="15" t="s">
        <v>13</v>
      </c>
      <c r="D871" s="15" t="s">
        <v>23</v>
      </c>
      <c r="E871" s="99" t="s">
        <v>14</v>
      </c>
      <c r="F871" s="90">
        <v>16969.599999999999</v>
      </c>
    </row>
    <row r="872" spans="1:6" s="22" customFormat="1" ht="20.25" x14ac:dyDescent="0.3">
      <c r="A872" s="70" t="s">
        <v>729</v>
      </c>
      <c r="B872" s="14" t="s">
        <v>12</v>
      </c>
      <c r="C872" s="15" t="s">
        <v>1</v>
      </c>
      <c r="D872" s="15"/>
      <c r="E872" s="99"/>
      <c r="F872" s="91">
        <f t="shared" ref="F872" si="361">F873</f>
        <v>1931.6</v>
      </c>
    </row>
    <row r="873" spans="1:6" s="23" customFormat="1" ht="37.5" x14ac:dyDescent="0.3">
      <c r="A873" s="71" t="s">
        <v>723</v>
      </c>
      <c r="B873" s="14" t="s">
        <v>12</v>
      </c>
      <c r="C873" s="15" t="s">
        <v>1</v>
      </c>
      <c r="D873" s="15" t="s">
        <v>724</v>
      </c>
      <c r="E873" s="99"/>
      <c r="F873" s="91">
        <f t="shared" ref="F873" si="362">+F874+F883</f>
        <v>1931.6</v>
      </c>
    </row>
    <row r="874" spans="1:6" s="19" customFormat="1" ht="20.25" x14ac:dyDescent="0.3">
      <c r="A874" s="59" t="s">
        <v>730</v>
      </c>
      <c r="B874" s="14" t="s">
        <v>12</v>
      </c>
      <c r="C874" s="15" t="s">
        <v>1</v>
      </c>
      <c r="D874" s="10" t="s">
        <v>731</v>
      </c>
      <c r="E874" s="99"/>
      <c r="F874" s="91">
        <f t="shared" ref="F874" si="363">+F875+F878+F881</f>
        <v>1451.6</v>
      </c>
    </row>
    <row r="875" spans="1:6" s="19" customFormat="1" ht="20.25" x14ac:dyDescent="0.3">
      <c r="A875" s="70" t="s">
        <v>732</v>
      </c>
      <c r="B875" s="14" t="s">
        <v>12</v>
      </c>
      <c r="C875" s="15" t="s">
        <v>1</v>
      </c>
      <c r="D875" s="15" t="s">
        <v>733</v>
      </c>
      <c r="E875" s="99"/>
      <c r="F875" s="91">
        <f t="shared" ref="F875:F876" si="364">+F876</f>
        <v>685</v>
      </c>
    </row>
    <row r="876" spans="1:6" s="19" customFormat="1" ht="20.25" x14ac:dyDescent="0.3">
      <c r="A876" s="71" t="s">
        <v>734</v>
      </c>
      <c r="B876" s="14" t="s">
        <v>12</v>
      </c>
      <c r="C876" s="15" t="s">
        <v>1</v>
      </c>
      <c r="D876" s="10" t="s">
        <v>735</v>
      </c>
      <c r="E876" s="99"/>
      <c r="F876" s="91">
        <f t="shared" si="364"/>
        <v>685</v>
      </c>
    </row>
    <row r="877" spans="1:6" s="20" customFormat="1" ht="20.25" x14ac:dyDescent="0.3">
      <c r="A877" s="72" t="s">
        <v>452</v>
      </c>
      <c r="B877" s="14" t="s">
        <v>12</v>
      </c>
      <c r="C877" s="15" t="s">
        <v>1</v>
      </c>
      <c r="D877" s="10" t="s">
        <v>735</v>
      </c>
      <c r="E877" s="99" t="s">
        <v>14</v>
      </c>
      <c r="F877" s="90">
        <v>685</v>
      </c>
    </row>
    <row r="878" spans="1:6" s="21" customFormat="1" ht="20.25" x14ac:dyDescent="0.3">
      <c r="A878" s="71" t="s">
        <v>736</v>
      </c>
      <c r="B878" s="14" t="s">
        <v>12</v>
      </c>
      <c r="C878" s="15" t="s">
        <v>1</v>
      </c>
      <c r="D878" s="15" t="s">
        <v>737</v>
      </c>
      <c r="E878" s="99"/>
      <c r="F878" s="91">
        <f t="shared" ref="F878:F879" si="365">+F879</f>
        <v>100</v>
      </c>
    </row>
    <row r="879" spans="1:6" s="21" customFormat="1" ht="20.25" x14ac:dyDescent="0.3">
      <c r="A879" s="72" t="s">
        <v>738</v>
      </c>
      <c r="B879" s="14" t="s">
        <v>12</v>
      </c>
      <c r="C879" s="15" t="s">
        <v>1</v>
      </c>
      <c r="D879" s="10" t="s">
        <v>739</v>
      </c>
      <c r="E879" s="99"/>
      <c r="F879" s="91">
        <f t="shared" si="365"/>
        <v>100</v>
      </c>
    </row>
    <row r="880" spans="1:6" s="21" customFormat="1" ht="20.25" x14ac:dyDescent="0.3">
      <c r="A880" s="72" t="s">
        <v>452</v>
      </c>
      <c r="B880" s="14" t="s">
        <v>12</v>
      </c>
      <c r="C880" s="15" t="s">
        <v>1</v>
      </c>
      <c r="D880" s="10" t="s">
        <v>739</v>
      </c>
      <c r="E880" s="99" t="s">
        <v>14</v>
      </c>
      <c r="F880" s="90">
        <v>100</v>
      </c>
    </row>
    <row r="881" spans="1:6" s="21" customFormat="1" ht="37.5" x14ac:dyDescent="0.3">
      <c r="A881" s="59" t="s">
        <v>740</v>
      </c>
      <c r="B881" s="14" t="s">
        <v>12</v>
      </c>
      <c r="C881" s="15" t="s">
        <v>1</v>
      </c>
      <c r="D881" s="10" t="s">
        <v>811</v>
      </c>
      <c r="E881" s="99"/>
      <c r="F881" s="91">
        <f t="shared" ref="F881" si="366">+F882</f>
        <v>666.6</v>
      </c>
    </row>
    <row r="882" spans="1:6" s="21" customFormat="1" ht="20.25" x14ac:dyDescent="0.3">
      <c r="A882" s="72" t="s">
        <v>452</v>
      </c>
      <c r="B882" s="14" t="s">
        <v>12</v>
      </c>
      <c r="C882" s="15" t="s">
        <v>1</v>
      </c>
      <c r="D882" s="10" t="s">
        <v>811</v>
      </c>
      <c r="E882" s="99" t="s">
        <v>14</v>
      </c>
      <c r="F882" s="90">
        <v>666.6</v>
      </c>
    </row>
    <row r="883" spans="1:6" s="19" customFormat="1" ht="20.25" x14ac:dyDescent="0.3">
      <c r="A883" s="72" t="s">
        <v>24</v>
      </c>
      <c r="B883" s="14" t="s">
        <v>12</v>
      </c>
      <c r="C883" s="15" t="s">
        <v>1</v>
      </c>
      <c r="D883" s="10" t="s">
        <v>796</v>
      </c>
      <c r="E883" s="99"/>
      <c r="F883" s="91">
        <f t="shared" ref="F883:F884" si="367">+F884</f>
        <v>480</v>
      </c>
    </row>
    <row r="884" spans="1:6" s="19" customFormat="1" ht="20.25" x14ac:dyDescent="0.3">
      <c r="A884" s="72" t="s">
        <v>741</v>
      </c>
      <c r="B884" s="14" t="s">
        <v>12</v>
      </c>
      <c r="C884" s="15" t="s">
        <v>1</v>
      </c>
      <c r="D884" s="10" t="s">
        <v>797</v>
      </c>
      <c r="E884" s="99"/>
      <c r="F884" s="91">
        <f t="shared" si="367"/>
        <v>480</v>
      </c>
    </row>
    <row r="885" spans="1:6" s="19" customFormat="1" ht="20.25" x14ac:dyDescent="0.3">
      <c r="A885" s="70" t="s">
        <v>481</v>
      </c>
      <c r="B885" s="14" t="s">
        <v>12</v>
      </c>
      <c r="C885" s="15" t="s">
        <v>1</v>
      </c>
      <c r="D885" s="10" t="s">
        <v>797</v>
      </c>
      <c r="E885" s="98" t="s">
        <v>482</v>
      </c>
      <c r="F885" s="90">
        <v>480</v>
      </c>
    </row>
    <row r="886" spans="1:6" s="39" customFormat="1" ht="20.25" x14ac:dyDescent="0.3">
      <c r="A886" s="70" t="s">
        <v>742</v>
      </c>
      <c r="B886" s="14" t="s">
        <v>12</v>
      </c>
      <c r="C886" s="15" t="s">
        <v>25</v>
      </c>
      <c r="D886" s="15"/>
      <c r="E886" s="99"/>
      <c r="F886" s="91">
        <f t="shared" ref="F886" si="368">+F887</f>
        <v>5023.8999999999996</v>
      </c>
    </row>
    <row r="887" spans="1:6" s="21" customFormat="1" ht="37.5" x14ac:dyDescent="0.3">
      <c r="A887" s="71" t="s">
        <v>723</v>
      </c>
      <c r="B887" s="14" t="s">
        <v>12</v>
      </c>
      <c r="C887" s="15" t="s">
        <v>25</v>
      </c>
      <c r="D887" s="15" t="s">
        <v>724</v>
      </c>
      <c r="E887" s="99"/>
      <c r="F887" s="91">
        <f t="shared" ref="F887" si="369">+F888+F891+F895</f>
        <v>5023.8999999999996</v>
      </c>
    </row>
    <row r="888" spans="1:6" s="21" customFormat="1" ht="20.25" x14ac:dyDescent="0.3">
      <c r="A888" s="72" t="s">
        <v>15</v>
      </c>
      <c r="B888" s="14" t="s">
        <v>12</v>
      </c>
      <c r="C888" s="15" t="s">
        <v>25</v>
      </c>
      <c r="D888" s="10" t="s">
        <v>725</v>
      </c>
      <c r="E888" s="98"/>
      <c r="F888" s="91">
        <f t="shared" ref="F888" si="370">+F889</f>
        <v>2500</v>
      </c>
    </row>
    <row r="889" spans="1:6" s="21" customFormat="1" ht="20.25" x14ac:dyDescent="0.3">
      <c r="A889" s="67" t="s">
        <v>755</v>
      </c>
      <c r="B889" s="14" t="s">
        <v>12</v>
      </c>
      <c r="C889" s="15" t="s">
        <v>25</v>
      </c>
      <c r="D889" s="10" t="s">
        <v>754</v>
      </c>
      <c r="E889" s="98"/>
      <c r="F889" s="91">
        <f t="shared" ref="F889" si="371">+F890</f>
        <v>2500</v>
      </c>
    </row>
    <row r="890" spans="1:6" s="21" customFormat="1" ht="20.25" x14ac:dyDescent="0.3">
      <c r="A890" s="72" t="s">
        <v>452</v>
      </c>
      <c r="B890" s="14" t="s">
        <v>12</v>
      </c>
      <c r="C890" s="15" t="s">
        <v>25</v>
      </c>
      <c r="D890" s="10" t="s">
        <v>754</v>
      </c>
      <c r="E890" s="98" t="s">
        <v>14</v>
      </c>
      <c r="F890" s="90">
        <v>2500</v>
      </c>
    </row>
    <row r="891" spans="1:6" ht="20.25" x14ac:dyDescent="0.3">
      <c r="A891" s="59" t="s">
        <v>730</v>
      </c>
      <c r="B891" s="14" t="s">
        <v>12</v>
      </c>
      <c r="C891" s="15" t="s">
        <v>25</v>
      </c>
      <c r="D891" s="10" t="s">
        <v>731</v>
      </c>
      <c r="E891" s="98"/>
      <c r="F891" s="91">
        <f t="shared" ref="F891:F893" si="372">+F892</f>
        <v>1400</v>
      </c>
    </row>
    <row r="892" spans="1:6" ht="20.25" x14ac:dyDescent="0.3">
      <c r="A892" s="70" t="s">
        <v>732</v>
      </c>
      <c r="B892" s="14" t="s">
        <v>12</v>
      </c>
      <c r="C892" s="15" t="s">
        <v>25</v>
      </c>
      <c r="D892" s="15" t="s">
        <v>733</v>
      </c>
      <c r="E892" s="98"/>
      <c r="F892" s="91">
        <f t="shared" si="372"/>
        <v>1400</v>
      </c>
    </row>
    <row r="893" spans="1:6" ht="56.25" x14ac:dyDescent="0.3">
      <c r="A893" s="72" t="s">
        <v>743</v>
      </c>
      <c r="B893" s="14" t="s">
        <v>12</v>
      </c>
      <c r="C893" s="15" t="s">
        <v>25</v>
      </c>
      <c r="D893" s="10" t="s">
        <v>744</v>
      </c>
      <c r="E893" s="99"/>
      <c r="F893" s="91">
        <f t="shared" si="372"/>
        <v>1400</v>
      </c>
    </row>
    <row r="894" spans="1:6" ht="20.25" x14ac:dyDescent="0.3">
      <c r="A894" s="72" t="s">
        <v>452</v>
      </c>
      <c r="B894" s="14" t="s">
        <v>12</v>
      </c>
      <c r="C894" s="15" t="s">
        <v>25</v>
      </c>
      <c r="D894" s="10" t="s">
        <v>744</v>
      </c>
      <c r="E894" s="99" t="s">
        <v>14</v>
      </c>
      <c r="F894" s="90">
        <v>1400</v>
      </c>
    </row>
    <row r="895" spans="1:6" ht="37.5" x14ac:dyDescent="0.3">
      <c r="A895" s="72" t="s">
        <v>745</v>
      </c>
      <c r="B895" s="14" t="s">
        <v>12</v>
      </c>
      <c r="C895" s="15" t="s">
        <v>25</v>
      </c>
      <c r="D895" s="10" t="s">
        <v>746</v>
      </c>
      <c r="E895" s="98"/>
      <c r="F895" s="91">
        <f t="shared" ref="F895" si="373">+F896</f>
        <v>1123.9000000000001</v>
      </c>
    </row>
    <row r="896" spans="1:6" ht="20.25" x14ac:dyDescent="0.3">
      <c r="A896" s="72" t="s">
        <v>747</v>
      </c>
      <c r="B896" s="14" t="s">
        <v>12</v>
      </c>
      <c r="C896" s="15" t="s">
        <v>25</v>
      </c>
      <c r="D896" s="10" t="s">
        <v>748</v>
      </c>
      <c r="E896" s="98"/>
      <c r="F896" s="91">
        <f>+F897</f>
        <v>1123.9000000000001</v>
      </c>
    </row>
    <row r="897" spans="1:6" ht="20.25" x14ac:dyDescent="0.3">
      <c r="A897" s="72" t="s">
        <v>452</v>
      </c>
      <c r="B897" s="14" t="s">
        <v>12</v>
      </c>
      <c r="C897" s="15" t="s">
        <v>25</v>
      </c>
      <c r="D897" s="10" t="s">
        <v>748</v>
      </c>
      <c r="E897" s="98" t="s">
        <v>14</v>
      </c>
      <c r="F897" s="90">
        <v>1123.9000000000001</v>
      </c>
    </row>
    <row r="898" spans="1:6" s="48" customFormat="1" ht="25.15" customHeight="1" x14ac:dyDescent="0.3">
      <c r="A898" s="61" t="s">
        <v>749</v>
      </c>
      <c r="B898" s="55" t="s">
        <v>292</v>
      </c>
      <c r="C898" s="56" t="s">
        <v>0</v>
      </c>
      <c r="D898" s="56"/>
      <c r="E898" s="106"/>
      <c r="F898" s="94">
        <f t="shared" ref="F898:F904" si="374">+F899</f>
        <v>3500</v>
      </c>
    </row>
    <row r="899" spans="1:6" s="39" customFormat="1" ht="20.25" x14ac:dyDescent="0.3">
      <c r="A899" s="32" t="s">
        <v>750</v>
      </c>
      <c r="B899" s="14" t="s">
        <v>292</v>
      </c>
      <c r="C899" s="15" t="s">
        <v>1</v>
      </c>
      <c r="D899" s="15"/>
      <c r="E899" s="99"/>
      <c r="F899" s="91">
        <f t="shared" si="374"/>
        <v>3500</v>
      </c>
    </row>
    <row r="900" spans="1:6" s="19" customFormat="1" ht="37.5" x14ac:dyDescent="0.3">
      <c r="A900" s="13" t="s">
        <v>7</v>
      </c>
      <c r="B900" s="14" t="s">
        <v>292</v>
      </c>
      <c r="C900" s="15" t="s">
        <v>1</v>
      </c>
      <c r="D900" s="15" t="s">
        <v>6</v>
      </c>
      <c r="E900" s="99"/>
      <c r="F900" s="91">
        <f t="shared" si="374"/>
        <v>3500</v>
      </c>
    </row>
    <row r="901" spans="1:6" s="49" customFormat="1" ht="37.5" x14ac:dyDescent="0.3">
      <c r="A901" s="32" t="s">
        <v>8</v>
      </c>
      <c r="B901" s="14" t="s">
        <v>292</v>
      </c>
      <c r="C901" s="15" t="s">
        <v>1</v>
      </c>
      <c r="D901" s="15" t="s">
        <v>9</v>
      </c>
      <c r="E901" s="99"/>
      <c r="F901" s="91">
        <f t="shared" si="374"/>
        <v>3500</v>
      </c>
    </row>
    <row r="902" spans="1:6" s="20" customFormat="1" ht="20.25" x14ac:dyDescent="0.3">
      <c r="A902" s="67" t="s">
        <v>10</v>
      </c>
      <c r="B902" s="14" t="s">
        <v>292</v>
      </c>
      <c r="C902" s="15" t="s">
        <v>1</v>
      </c>
      <c r="D902" s="15" t="s">
        <v>11</v>
      </c>
      <c r="E902" s="99"/>
      <c r="F902" s="91">
        <f t="shared" si="374"/>
        <v>3500</v>
      </c>
    </row>
    <row r="903" spans="1:6" s="20" customFormat="1" ht="20.25" x14ac:dyDescent="0.3">
      <c r="A903" s="86" t="s">
        <v>557</v>
      </c>
      <c r="B903" s="14" t="s">
        <v>292</v>
      </c>
      <c r="C903" s="15" t="s">
        <v>1</v>
      </c>
      <c r="D903" s="15" t="s">
        <v>558</v>
      </c>
      <c r="E903" s="99"/>
      <c r="F903" s="91">
        <f t="shared" si="374"/>
        <v>3500</v>
      </c>
    </row>
    <row r="904" spans="1:6" s="20" customFormat="1" ht="37.5" x14ac:dyDescent="0.3">
      <c r="A904" s="67" t="s">
        <v>751</v>
      </c>
      <c r="B904" s="14" t="s">
        <v>292</v>
      </c>
      <c r="C904" s="15" t="s">
        <v>1</v>
      </c>
      <c r="D904" s="15" t="s">
        <v>560</v>
      </c>
      <c r="E904" s="99"/>
      <c r="F904" s="91">
        <f t="shared" si="374"/>
        <v>3500</v>
      </c>
    </row>
    <row r="905" spans="1:6" s="21" customFormat="1" ht="38.25" thickBot="1" x14ac:dyDescent="0.35">
      <c r="A905" s="87" t="s">
        <v>200</v>
      </c>
      <c r="B905" s="108" t="s">
        <v>292</v>
      </c>
      <c r="C905" s="18" t="s">
        <v>1</v>
      </c>
      <c r="D905" s="18" t="s">
        <v>560</v>
      </c>
      <c r="E905" s="109" t="s">
        <v>201</v>
      </c>
      <c r="F905" s="95">
        <v>3500</v>
      </c>
    </row>
    <row r="906" spans="1:6" s="26" customFormat="1" ht="26.85" customHeight="1" thickBot="1" x14ac:dyDescent="0.35">
      <c r="A906" s="88" t="s">
        <v>752</v>
      </c>
      <c r="B906" s="110"/>
      <c r="C906" s="64"/>
      <c r="D906" s="65"/>
      <c r="E906" s="111"/>
      <c r="F906" s="96">
        <f>SUM(F6+F199+F206+F249+F338+F438+F450+F663+F782+F810+F861+F898)</f>
        <v>2791706.6999999997</v>
      </c>
    </row>
    <row r="907" spans="1:6" x14ac:dyDescent="0.3">
      <c r="F907" s="51" t="s">
        <v>27</v>
      </c>
    </row>
    <row r="908" spans="1:6" x14ac:dyDescent="0.3">
      <c r="F908" s="51"/>
    </row>
    <row r="909" spans="1:6" x14ac:dyDescent="0.3">
      <c r="F909" s="51" t="s">
        <v>27</v>
      </c>
    </row>
    <row r="910" spans="1:6" x14ac:dyDescent="0.3">
      <c r="F910" s="51"/>
    </row>
    <row r="911" spans="1:6" x14ac:dyDescent="0.3">
      <c r="F911" s="51"/>
    </row>
    <row r="912" spans="1:6" x14ac:dyDescent="0.3">
      <c r="F912" s="51"/>
    </row>
    <row r="913" spans="6:6" x14ac:dyDescent="0.3">
      <c r="F913" s="51"/>
    </row>
    <row r="914" spans="6:6" x14ac:dyDescent="0.3">
      <c r="F914" s="51"/>
    </row>
    <row r="915" spans="6:6" x14ac:dyDescent="0.3">
      <c r="F915" s="51"/>
    </row>
    <row r="916" spans="6:6" x14ac:dyDescent="0.3">
      <c r="F916" s="51"/>
    </row>
    <row r="917" spans="6:6" x14ac:dyDescent="0.3">
      <c r="F917" s="51"/>
    </row>
    <row r="918" spans="6:6" x14ac:dyDescent="0.3">
      <c r="F918" s="51"/>
    </row>
    <row r="919" spans="6:6" x14ac:dyDescent="0.3">
      <c r="F919" s="51"/>
    </row>
    <row r="920" spans="6:6" x14ac:dyDescent="0.3">
      <c r="F920" s="51"/>
    </row>
    <row r="921" spans="6:6" x14ac:dyDescent="0.3">
      <c r="F921" s="51"/>
    </row>
    <row r="922" spans="6:6" x14ac:dyDescent="0.3">
      <c r="F922" s="51"/>
    </row>
    <row r="923" spans="6:6" x14ac:dyDescent="0.3">
      <c r="F923" s="51"/>
    </row>
    <row r="924" spans="6:6" x14ac:dyDescent="0.3">
      <c r="F924" s="51"/>
    </row>
    <row r="925" spans="6:6" x14ac:dyDescent="0.3">
      <c r="F925" s="51"/>
    </row>
    <row r="926" spans="6:6" x14ac:dyDescent="0.3">
      <c r="F926" s="51"/>
    </row>
    <row r="927" spans="6:6" x14ac:dyDescent="0.3">
      <c r="F927" s="51"/>
    </row>
    <row r="928" spans="6:6" x14ac:dyDescent="0.3">
      <c r="F928" s="51"/>
    </row>
    <row r="929" spans="6:6" x14ac:dyDescent="0.3">
      <c r="F929" s="51"/>
    </row>
    <row r="930" spans="6:6" x14ac:dyDescent="0.3">
      <c r="F930" s="51"/>
    </row>
    <row r="931" spans="6:6" x14ac:dyDescent="0.3">
      <c r="F931" s="51"/>
    </row>
    <row r="932" spans="6:6" x14ac:dyDescent="0.3">
      <c r="F932" s="51"/>
    </row>
    <row r="933" spans="6:6" x14ac:dyDescent="0.3">
      <c r="F933" s="51"/>
    </row>
    <row r="934" spans="6:6" x14ac:dyDescent="0.3">
      <c r="F934" s="51"/>
    </row>
    <row r="935" spans="6:6" x14ac:dyDescent="0.3">
      <c r="F935" s="51"/>
    </row>
    <row r="936" spans="6:6" x14ac:dyDescent="0.3">
      <c r="F936" s="51"/>
    </row>
    <row r="937" spans="6:6" x14ac:dyDescent="0.3">
      <c r="F937" s="51"/>
    </row>
    <row r="938" spans="6:6" x14ac:dyDescent="0.3">
      <c r="F938" s="51"/>
    </row>
    <row r="939" spans="6:6" x14ac:dyDescent="0.3">
      <c r="F939" s="51"/>
    </row>
    <row r="940" spans="6:6" x14ac:dyDescent="0.3">
      <c r="F940" s="51"/>
    </row>
    <row r="941" spans="6:6" x14ac:dyDescent="0.3">
      <c r="F941" s="51"/>
    </row>
    <row r="942" spans="6:6" x14ac:dyDescent="0.3">
      <c r="F942" s="51"/>
    </row>
    <row r="943" spans="6:6" x14ac:dyDescent="0.3">
      <c r="F943" s="51"/>
    </row>
    <row r="944" spans="6:6" x14ac:dyDescent="0.3">
      <c r="F944" s="51"/>
    </row>
    <row r="945" spans="6:6" x14ac:dyDescent="0.3">
      <c r="F945" s="51"/>
    </row>
    <row r="946" spans="6:6" x14ac:dyDescent="0.3">
      <c r="F946" s="51"/>
    </row>
    <row r="947" spans="6:6" x14ac:dyDescent="0.3">
      <c r="F947" s="51"/>
    </row>
    <row r="948" spans="6:6" x14ac:dyDescent="0.3">
      <c r="F948" s="51"/>
    </row>
    <row r="949" spans="6:6" x14ac:dyDescent="0.3">
      <c r="F949" s="51"/>
    </row>
    <row r="950" spans="6:6" x14ac:dyDescent="0.3">
      <c r="F950" s="51"/>
    </row>
    <row r="951" spans="6:6" x14ac:dyDescent="0.3">
      <c r="F951" s="51"/>
    </row>
    <row r="952" spans="6:6" x14ac:dyDescent="0.3">
      <c r="F952" s="51"/>
    </row>
    <row r="953" spans="6:6" x14ac:dyDescent="0.3">
      <c r="F953" s="51"/>
    </row>
    <row r="954" spans="6:6" x14ac:dyDescent="0.3">
      <c r="F954" s="51"/>
    </row>
    <row r="955" spans="6:6" x14ac:dyDescent="0.3">
      <c r="F955" s="51"/>
    </row>
    <row r="956" spans="6:6" x14ac:dyDescent="0.3">
      <c r="F956" s="51"/>
    </row>
    <row r="957" spans="6:6" x14ac:dyDescent="0.3">
      <c r="F957" s="51"/>
    </row>
    <row r="958" spans="6:6" x14ac:dyDescent="0.3">
      <c r="F958" s="51"/>
    </row>
    <row r="959" spans="6:6" x14ac:dyDescent="0.3">
      <c r="F959" s="51"/>
    </row>
    <row r="960" spans="6:6" x14ac:dyDescent="0.3">
      <c r="F960" s="51"/>
    </row>
    <row r="961" spans="6:6" x14ac:dyDescent="0.3">
      <c r="F961" s="51"/>
    </row>
    <row r="962" spans="6:6" x14ac:dyDescent="0.3">
      <c r="F962" s="51"/>
    </row>
    <row r="963" spans="6:6" x14ac:dyDescent="0.3">
      <c r="F963" s="51"/>
    </row>
    <row r="964" spans="6:6" x14ac:dyDescent="0.3">
      <c r="F964" s="51"/>
    </row>
    <row r="965" spans="6:6" x14ac:dyDescent="0.3">
      <c r="F965" s="51"/>
    </row>
    <row r="966" spans="6:6" x14ac:dyDescent="0.3">
      <c r="F966" s="51"/>
    </row>
    <row r="967" spans="6:6" x14ac:dyDescent="0.3">
      <c r="F967" s="51"/>
    </row>
    <row r="968" spans="6:6" x14ac:dyDescent="0.3">
      <c r="F968" s="51"/>
    </row>
    <row r="969" spans="6:6" x14ac:dyDescent="0.3">
      <c r="F969" s="51"/>
    </row>
    <row r="970" spans="6:6" x14ac:dyDescent="0.3">
      <c r="F970" s="51"/>
    </row>
    <row r="971" spans="6:6" x14ac:dyDescent="0.3">
      <c r="F971" s="51"/>
    </row>
    <row r="972" spans="6:6" x14ac:dyDescent="0.3">
      <c r="F972" s="51"/>
    </row>
    <row r="973" spans="6:6" x14ac:dyDescent="0.3">
      <c r="F973" s="51"/>
    </row>
    <row r="974" spans="6:6" x14ac:dyDescent="0.3">
      <c r="F974" s="51"/>
    </row>
    <row r="975" spans="6:6" x14ac:dyDescent="0.3">
      <c r="F975" s="51"/>
    </row>
    <row r="976" spans="6:6" x14ac:dyDescent="0.3">
      <c r="F976" s="51"/>
    </row>
    <row r="977" spans="6:6" x14ac:dyDescent="0.3">
      <c r="F977" s="51"/>
    </row>
    <row r="978" spans="6:6" x14ac:dyDescent="0.3">
      <c r="F978" s="51"/>
    </row>
    <row r="979" spans="6:6" x14ac:dyDescent="0.3">
      <c r="F979" s="51"/>
    </row>
    <row r="980" spans="6:6" x14ac:dyDescent="0.3">
      <c r="F980" s="51"/>
    </row>
    <row r="981" spans="6:6" x14ac:dyDescent="0.3">
      <c r="F981" s="51"/>
    </row>
    <row r="982" spans="6:6" x14ac:dyDescent="0.3">
      <c r="F982" s="51"/>
    </row>
    <row r="983" spans="6:6" x14ac:dyDescent="0.3">
      <c r="F983" s="51"/>
    </row>
    <row r="984" spans="6:6" x14ac:dyDescent="0.3">
      <c r="F984" s="51"/>
    </row>
    <row r="985" spans="6:6" x14ac:dyDescent="0.3">
      <c r="F985" s="51"/>
    </row>
    <row r="986" spans="6:6" x14ac:dyDescent="0.3">
      <c r="F986" s="51"/>
    </row>
    <row r="987" spans="6:6" x14ac:dyDescent="0.3">
      <c r="F987" s="51"/>
    </row>
    <row r="988" spans="6:6" x14ac:dyDescent="0.3">
      <c r="F988" s="51"/>
    </row>
    <row r="989" spans="6:6" x14ac:dyDescent="0.3">
      <c r="F989" s="51"/>
    </row>
    <row r="990" spans="6:6" x14ac:dyDescent="0.3">
      <c r="F990" s="51"/>
    </row>
    <row r="991" spans="6:6" x14ac:dyDescent="0.3">
      <c r="F991" s="51"/>
    </row>
    <row r="992" spans="6:6" x14ac:dyDescent="0.3">
      <c r="F992" s="51"/>
    </row>
    <row r="993" spans="6:6" x14ac:dyDescent="0.3">
      <c r="F993" s="51"/>
    </row>
    <row r="994" spans="6:6" x14ac:dyDescent="0.3">
      <c r="F994" s="51"/>
    </row>
    <row r="995" spans="6:6" x14ac:dyDescent="0.3">
      <c r="F995" s="51"/>
    </row>
    <row r="996" spans="6:6" x14ac:dyDescent="0.3">
      <c r="F996" s="51"/>
    </row>
    <row r="997" spans="6:6" x14ac:dyDescent="0.3">
      <c r="F997" s="51"/>
    </row>
    <row r="998" spans="6:6" x14ac:dyDescent="0.3">
      <c r="F998" s="51"/>
    </row>
    <row r="999" spans="6:6" x14ac:dyDescent="0.3">
      <c r="F999" s="51"/>
    </row>
    <row r="1000" spans="6:6" x14ac:dyDescent="0.3">
      <c r="F1000" s="51"/>
    </row>
    <row r="1001" spans="6:6" x14ac:dyDescent="0.3">
      <c r="F1001" s="51"/>
    </row>
    <row r="1002" spans="6:6" x14ac:dyDescent="0.3">
      <c r="F1002" s="51"/>
    </row>
    <row r="1003" spans="6:6" x14ac:dyDescent="0.3">
      <c r="F1003" s="51"/>
    </row>
    <row r="1004" spans="6:6" x14ac:dyDescent="0.3">
      <c r="F1004" s="51"/>
    </row>
    <row r="1005" spans="6:6" x14ac:dyDescent="0.3">
      <c r="F1005" s="51"/>
    </row>
    <row r="1006" spans="6:6" x14ac:dyDescent="0.3">
      <c r="F1006" s="51"/>
    </row>
    <row r="1007" spans="6:6" x14ac:dyDescent="0.3">
      <c r="F1007" s="51"/>
    </row>
    <row r="1008" spans="6:6" x14ac:dyDescent="0.3">
      <c r="F1008" s="51"/>
    </row>
    <row r="1009" spans="6:6" x14ac:dyDescent="0.3">
      <c r="F1009" s="51"/>
    </row>
    <row r="1010" spans="6:6" x14ac:dyDescent="0.3">
      <c r="F1010" s="51"/>
    </row>
    <row r="1011" spans="6:6" x14ac:dyDescent="0.3">
      <c r="F1011" s="51"/>
    </row>
    <row r="1012" spans="6:6" x14ac:dyDescent="0.3">
      <c r="F1012" s="51"/>
    </row>
    <row r="1013" spans="6:6" x14ac:dyDescent="0.3">
      <c r="F1013" s="51"/>
    </row>
    <row r="1014" spans="6:6" x14ac:dyDescent="0.3">
      <c r="F1014" s="51"/>
    </row>
    <row r="1015" spans="6:6" x14ac:dyDescent="0.3">
      <c r="F1015" s="51"/>
    </row>
    <row r="1016" spans="6:6" x14ac:dyDescent="0.3">
      <c r="F1016" s="51"/>
    </row>
    <row r="1017" spans="6:6" x14ac:dyDescent="0.3">
      <c r="F1017" s="51"/>
    </row>
    <row r="1018" spans="6:6" x14ac:dyDescent="0.3">
      <c r="F1018" s="51"/>
    </row>
    <row r="1019" spans="6:6" x14ac:dyDescent="0.3">
      <c r="F1019" s="51"/>
    </row>
    <row r="1020" spans="6:6" x14ac:dyDescent="0.3">
      <c r="F1020" s="51"/>
    </row>
    <row r="1021" spans="6:6" x14ac:dyDescent="0.3">
      <c r="F1021" s="51"/>
    </row>
    <row r="1022" spans="6:6" x14ac:dyDescent="0.3">
      <c r="F1022" s="51"/>
    </row>
    <row r="1023" spans="6:6" x14ac:dyDescent="0.3">
      <c r="F1023" s="51"/>
    </row>
    <row r="1024" spans="6:6" x14ac:dyDescent="0.3">
      <c r="F1024" s="51"/>
    </row>
    <row r="1025" spans="6:6" x14ac:dyDescent="0.3">
      <c r="F1025" s="51"/>
    </row>
    <row r="1026" spans="6:6" x14ac:dyDescent="0.3">
      <c r="F1026" s="51"/>
    </row>
    <row r="1027" spans="6:6" x14ac:dyDescent="0.3">
      <c r="F1027" s="51"/>
    </row>
    <row r="1028" spans="6:6" x14ac:dyDescent="0.3">
      <c r="F1028" s="51"/>
    </row>
    <row r="1029" spans="6:6" x14ac:dyDescent="0.3">
      <c r="F1029" s="51"/>
    </row>
    <row r="1030" spans="6:6" x14ac:dyDescent="0.3">
      <c r="F1030" s="51"/>
    </row>
    <row r="1031" spans="6:6" x14ac:dyDescent="0.3">
      <c r="F1031" s="51"/>
    </row>
    <row r="1032" spans="6:6" x14ac:dyDescent="0.3">
      <c r="F1032" s="51"/>
    </row>
    <row r="1033" spans="6:6" x14ac:dyDescent="0.3">
      <c r="F1033" s="51"/>
    </row>
    <row r="1034" spans="6:6" x14ac:dyDescent="0.3">
      <c r="F1034" s="51"/>
    </row>
    <row r="1035" spans="6:6" x14ac:dyDescent="0.3">
      <c r="F1035" s="51"/>
    </row>
    <row r="1036" spans="6:6" x14ac:dyDescent="0.3">
      <c r="F1036" s="51"/>
    </row>
    <row r="1037" spans="6:6" x14ac:dyDescent="0.3">
      <c r="F1037" s="51"/>
    </row>
    <row r="1038" spans="6:6" x14ac:dyDescent="0.3">
      <c r="F1038" s="51"/>
    </row>
    <row r="1039" spans="6:6" x14ac:dyDescent="0.3">
      <c r="F1039" s="51"/>
    </row>
    <row r="1040" spans="6:6" x14ac:dyDescent="0.3">
      <c r="F1040" s="51"/>
    </row>
    <row r="1041" spans="6:6" x14ac:dyDescent="0.3">
      <c r="F1041" s="51"/>
    </row>
    <row r="1042" spans="6:6" x14ac:dyDescent="0.3">
      <c r="F1042" s="51"/>
    </row>
    <row r="1043" spans="6:6" x14ac:dyDescent="0.3">
      <c r="F1043" s="51"/>
    </row>
    <row r="1044" spans="6:6" x14ac:dyDescent="0.3">
      <c r="F1044" s="51"/>
    </row>
    <row r="1045" spans="6:6" x14ac:dyDescent="0.3">
      <c r="F1045" s="51"/>
    </row>
    <row r="1046" spans="6:6" x14ac:dyDescent="0.3">
      <c r="F1046" s="51"/>
    </row>
    <row r="1047" spans="6:6" x14ac:dyDescent="0.3">
      <c r="F1047" s="51"/>
    </row>
    <row r="1048" spans="6:6" x14ac:dyDescent="0.3">
      <c r="F1048" s="51"/>
    </row>
    <row r="1049" spans="6:6" x14ac:dyDescent="0.3">
      <c r="F1049" s="51"/>
    </row>
    <row r="1050" spans="6:6" x14ac:dyDescent="0.3">
      <c r="F1050" s="51"/>
    </row>
    <row r="1051" spans="6:6" x14ac:dyDescent="0.3">
      <c r="F1051" s="51"/>
    </row>
    <row r="1052" spans="6:6" x14ac:dyDescent="0.3">
      <c r="F1052" s="51"/>
    </row>
    <row r="1053" spans="6:6" x14ac:dyDescent="0.3">
      <c r="F1053" s="51"/>
    </row>
    <row r="1054" spans="6:6" x14ac:dyDescent="0.3">
      <c r="F1054" s="51"/>
    </row>
    <row r="1055" spans="6:6" x14ac:dyDescent="0.3">
      <c r="F1055" s="51"/>
    </row>
    <row r="1056" spans="6:6" x14ac:dyDescent="0.3">
      <c r="F1056" s="51"/>
    </row>
    <row r="1057" spans="6:6" x14ac:dyDescent="0.3">
      <c r="F1057" s="51"/>
    </row>
    <row r="1058" spans="6:6" x14ac:dyDescent="0.3">
      <c r="F1058" s="51"/>
    </row>
    <row r="1059" spans="6:6" x14ac:dyDescent="0.3">
      <c r="F1059" s="51"/>
    </row>
    <row r="1060" spans="6:6" x14ac:dyDescent="0.3">
      <c r="F1060" s="51"/>
    </row>
    <row r="1061" spans="6:6" x14ac:dyDescent="0.3">
      <c r="F1061" s="51"/>
    </row>
    <row r="1062" spans="6:6" x14ac:dyDescent="0.3">
      <c r="F1062" s="51"/>
    </row>
    <row r="1063" spans="6:6" x14ac:dyDescent="0.3">
      <c r="F1063" s="51"/>
    </row>
    <row r="1064" spans="6:6" x14ac:dyDescent="0.3">
      <c r="F1064" s="51"/>
    </row>
    <row r="1065" spans="6:6" x14ac:dyDescent="0.3">
      <c r="F1065" s="51"/>
    </row>
    <row r="1066" spans="6:6" x14ac:dyDescent="0.3">
      <c r="F1066" s="51"/>
    </row>
    <row r="1067" spans="6:6" x14ac:dyDescent="0.3">
      <c r="F1067" s="51"/>
    </row>
    <row r="1068" spans="6:6" x14ac:dyDescent="0.3">
      <c r="F1068" s="51"/>
    </row>
    <row r="1069" spans="6:6" x14ac:dyDescent="0.3">
      <c r="F1069" s="51"/>
    </row>
    <row r="1070" spans="6:6" x14ac:dyDescent="0.3">
      <c r="F1070" s="51"/>
    </row>
    <row r="1071" spans="6:6" x14ac:dyDescent="0.3">
      <c r="F1071" s="51"/>
    </row>
    <row r="1072" spans="6:6" x14ac:dyDescent="0.3">
      <c r="F1072" s="51"/>
    </row>
    <row r="1073" spans="6:6" x14ac:dyDescent="0.3">
      <c r="F1073" s="51"/>
    </row>
    <row r="1074" spans="6:6" x14ac:dyDescent="0.3">
      <c r="F1074" s="51"/>
    </row>
    <row r="1075" spans="6:6" x14ac:dyDescent="0.3">
      <c r="F1075" s="51"/>
    </row>
    <row r="1076" spans="6:6" x14ac:dyDescent="0.3">
      <c r="F1076" s="51"/>
    </row>
    <row r="1077" spans="6:6" x14ac:dyDescent="0.3">
      <c r="F1077" s="51"/>
    </row>
    <row r="1078" spans="6:6" x14ac:dyDescent="0.3">
      <c r="F1078" s="51"/>
    </row>
    <row r="1079" spans="6:6" x14ac:dyDescent="0.3">
      <c r="F1079" s="51"/>
    </row>
    <row r="1080" spans="6:6" x14ac:dyDescent="0.3">
      <c r="F1080" s="51"/>
    </row>
    <row r="1081" spans="6:6" x14ac:dyDescent="0.3">
      <c r="F1081" s="51"/>
    </row>
    <row r="1082" spans="6:6" x14ac:dyDescent="0.3">
      <c r="F1082" s="51"/>
    </row>
    <row r="1083" spans="6:6" x14ac:dyDescent="0.3">
      <c r="F1083" s="51"/>
    </row>
    <row r="1084" spans="6:6" x14ac:dyDescent="0.3">
      <c r="F1084" s="51"/>
    </row>
    <row r="1085" spans="6:6" x14ac:dyDescent="0.3">
      <c r="F1085" s="51"/>
    </row>
    <row r="1086" spans="6:6" x14ac:dyDescent="0.3">
      <c r="F1086" s="51"/>
    </row>
    <row r="1087" spans="6:6" x14ac:dyDescent="0.3">
      <c r="F1087" s="51"/>
    </row>
    <row r="1088" spans="6:6" x14ac:dyDescent="0.3">
      <c r="F1088" s="51"/>
    </row>
    <row r="1089" spans="6:6" x14ac:dyDescent="0.3">
      <c r="F1089" s="51"/>
    </row>
    <row r="1090" spans="6:6" x14ac:dyDescent="0.3">
      <c r="F1090" s="51"/>
    </row>
    <row r="1091" spans="6:6" x14ac:dyDescent="0.3">
      <c r="F1091" s="51"/>
    </row>
    <row r="1092" spans="6:6" x14ac:dyDescent="0.3">
      <c r="F1092" s="51"/>
    </row>
    <row r="1093" spans="6:6" x14ac:dyDescent="0.3">
      <c r="F1093" s="51"/>
    </row>
    <row r="1094" spans="6:6" x14ac:dyDescent="0.3">
      <c r="F1094" s="51"/>
    </row>
    <row r="1095" spans="6:6" x14ac:dyDescent="0.3">
      <c r="F1095" s="51"/>
    </row>
    <row r="1096" spans="6:6" x14ac:dyDescent="0.3">
      <c r="F1096" s="51"/>
    </row>
    <row r="1097" spans="6:6" x14ac:dyDescent="0.3">
      <c r="F1097" s="51"/>
    </row>
    <row r="1098" spans="6:6" x14ac:dyDescent="0.3">
      <c r="F1098" s="51"/>
    </row>
    <row r="1099" spans="6:6" x14ac:dyDescent="0.3">
      <c r="F1099" s="51"/>
    </row>
    <row r="1100" spans="6:6" x14ac:dyDescent="0.3">
      <c r="F1100" s="51"/>
    </row>
    <row r="1101" spans="6:6" x14ac:dyDescent="0.3">
      <c r="F1101" s="51"/>
    </row>
    <row r="1102" spans="6:6" x14ac:dyDescent="0.3">
      <c r="F1102" s="51"/>
    </row>
    <row r="1103" spans="6:6" x14ac:dyDescent="0.3">
      <c r="F1103" s="51"/>
    </row>
    <row r="1104" spans="6:6" x14ac:dyDescent="0.3">
      <c r="F1104" s="51"/>
    </row>
    <row r="1105" spans="6:6" x14ac:dyDescent="0.3">
      <c r="F1105" s="51"/>
    </row>
    <row r="1106" spans="6:6" x14ac:dyDescent="0.3">
      <c r="F1106" s="51"/>
    </row>
    <row r="1107" spans="6:6" x14ac:dyDescent="0.3">
      <c r="F1107" s="51"/>
    </row>
    <row r="1108" spans="6:6" x14ac:dyDescent="0.3">
      <c r="F1108" s="51"/>
    </row>
    <row r="1109" spans="6:6" x14ac:dyDescent="0.3">
      <c r="F1109" s="51"/>
    </row>
    <row r="1110" spans="6:6" x14ac:dyDescent="0.3">
      <c r="F1110" s="51"/>
    </row>
    <row r="1111" spans="6:6" x14ac:dyDescent="0.3">
      <c r="F1111" s="51"/>
    </row>
    <row r="1112" spans="6:6" x14ac:dyDescent="0.3">
      <c r="F1112" s="51"/>
    </row>
    <row r="1113" spans="6:6" x14ac:dyDescent="0.3">
      <c r="F1113" s="51"/>
    </row>
    <row r="1114" spans="6:6" x14ac:dyDescent="0.3">
      <c r="F1114" s="51"/>
    </row>
    <row r="1115" spans="6:6" x14ac:dyDescent="0.3">
      <c r="F1115" s="51"/>
    </row>
    <row r="1116" spans="6:6" x14ac:dyDescent="0.3">
      <c r="F1116" s="51"/>
    </row>
    <row r="1117" spans="6:6" x14ac:dyDescent="0.3">
      <c r="F1117" s="51"/>
    </row>
    <row r="1118" spans="6:6" x14ac:dyDescent="0.3">
      <c r="F1118" s="51"/>
    </row>
    <row r="1119" spans="6:6" x14ac:dyDescent="0.3">
      <c r="F1119" s="51"/>
    </row>
    <row r="1120" spans="6:6" x14ac:dyDescent="0.3">
      <c r="F1120" s="51"/>
    </row>
    <row r="1121" spans="6:6" x14ac:dyDescent="0.3">
      <c r="F1121" s="51"/>
    </row>
    <row r="1122" spans="6:6" x14ac:dyDescent="0.3">
      <c r="F1122" s="51"/>
    </row>
    <row r="1123" spans="6:6" x14ac:dyDescent="0.3">
      <c r="F1123" s="51"/>
    </row>
    <row r="1124" spans="6:6" x14ac:dyDescent="0.3">
      <c r="F1124" s="51"/>
    </row>
    <row r="1125" spans="6:6" x14ac:dyDescent="0.3">
      <c r="F1125" s="51"/>
    </row>
    <row r="1126" spans="6:6" x14ac:dyDescent="0.3">
      <c r="F1126" s="51"/>
    </row>
    <row r="1127" spans="6:6" x14ac:dyDescent="0.3">
      <c r="F1127" s="51"/>
    </row>
    <row r="1128" spans="6:6" x14ac:dyDescent="0.3">
      <c r="F1128" s="51"/>
    </row>
    <row r="1129" spans="6:6" x14ac:dyDescent="0.3">
      <c r="F1129" s="51"/>
    </row>
    <row r="1130" spans="6:6" x14ac:dyDescent="0.3">
      <c r="F1130" s="51"/>
    </row>
    <row r="1131" spans="6:6" x14ac:dyDescent="0.3">
      <c r="F1131" s="51"/>
    </row>
    <row r="1132" spans="6:6" x14ac:dyDescent="0.3">
      <c r="F1132" s="51"/>
    </row>
    <row r="1133" spans="6:6" x14ac:dyDescent="0.3">
      <c r="F1133" s="51"/>
    </row>
    <row r="1134" spans="6:6" x14ac:dyDescent="0.3">
      <c r="F1134" s="51"/>
    </row>
    <row r="1135" spans="6:6" x14ac:dyDescent="0.3">
      <c r="F1135" s="51"/>
    </row>
    <row r="1136" spans="6:6" x14ac:dyDescent="0.3">
      <c r="F1136" s="51"/>
    </row>
    <row r="1137" spans="6:6" x14ac:dyDescent="0.3">
      <c r="F1137" s="51"/>
    </row>
    <row r="1138" spans="6:6" x14ac:dyDescent="0.3">
      <c r="F1138" s="51"/>
    </row>
    <row r="1139" spans="6:6" x14ac:dyDescent="0.3">
      <c r="F1139" s="51"/>
    </row>
    <row r="1140" spans="6:6" x14ac:dyDescent="0.3">
      <c r="F1140" s="51"/>
    </row>
    <row r="1141" spans="6:6" x14ac:dyDescent="0.3">
      <c r="F1141" s="51"/>
    </row>
    <row r="1142" spans="6:6" x14ac:dyDescent="0.3">
      <c r="F1142" s="51"/>
    </row>
    <row r="1143" spans="6:6" x14ac:dyDescent="0.3">
      <c r="F1143" s="51"/>
    </row>
    <row r="1144" spans="6:6" x14ac:dyDescent="0.3">
      <c r="F1144" s="51"/>
    </row>
    <row r="1145" spans="6:6" x14ac:dyDescent="0.3">
      <c r="F1145" s="51"/>
    </row>
    <row r="1146" spans="6:6" x14ac:dyDescent="0.3">
      <c r="F1146" s="51"/>
    </row>
    <row r="1147" spans="6:6" x14ac:dyDescent="0.3">
      <c r="F1147" s="51"/>
    </row>
    <row r="1148" spans="6:6" x14ac:dyDescent="0.3">
      <c r="F1148" s="51"/>
    </row>
    <row r="1149" spans="6:6" x14ac:dyDescent="0.3">
      <c r="F1149" s="51"/>
    </row>
    <row r="1150" spans="6:6" x14ac:dyDescent="0.3">
      <c r="F1150" s="51"/>
    </row>
    <row r="1151" spans="6:6" x14ac:dyDescent="0.3">
      <c r="F1151" s="51"/>
    </row>
    <row r="1152" spans="6:6" x14ac:dyDescent="0.3">
      <c r="F1152" s="51"/>
    </row>
    <row r="1153" spans="6:6" x14ac:dyDescent="0.3">
      <c r="F1153" s="51"/>
    </row>
    <row r="1154" spans="6:6" x14ac:dyDescent="0.3">
      <c r="F1154" s="51"/>
    </row>
    <row r="1155" spans="6:6" x14ac:dyDescent="0.3">
      <c r="F1155" s="51"/>
    </row>
    <row r="1156" spans="6:6" x14ac:dyDescent="0.3">
      <c r="F1156" s="51"/>
    </row>
    <row r="1157" spans="6:6" x14ac:dyDescent="0.3">
      <c r="F1157" s="51"/>
    </row>
    <row r="1158" spans="6:6" x14ac:dyDescent="0.3">
      <c r="F1158" s="51"/>
    </row>
    <row r="1159" spans="6:6" x14ac:dyDescent="0.3">
      <c r="F1159" s="51"/>
    </row>
    <row r="1160" spans="6:6" x14ac:dyDescent="0.3">
      <c r="F1160" s="51"/>
    </row>
    <row r="1161" spans="6:6" x14ac:dyDescent="0.3">
      <c r="F1161" s="51"/>
    </row>
    <row r="1162" spans="6:6" x14ac:dyDescent="0.3">
      <c r="F1162" s="51"/>
    </row>
    <row r="1163" spans="6:6" x14ac:dyDescent="0.3">
      <c r="F1163" s="51"/>
    </row>
    <row r="1164" spans="6:6" x14ac:dyDescent="0.3">
      <c r="F1164" s="51"/>
    </row>
    <row r="1165" spans="6:6" x14ac:dyDescent="0.3">
      <c r="F1165" s="51"/>
    </row>
    <row r="1166" spans="6:6" x14ac:dyDescent="0.3">
      <c r="F1166" s="51"/>
    </row>
    <row r="1167" spans="6:6" x14ac:dyDescent="0.3">
      <c r="F1167" s="51"/>
    </row>
    <row r="1168" spans="6:6" x14ac:dyDescent="0.3">
      <c r="F1168" s="51"/>
    </row>
    <row r="1169" spans="6:6" x14ac:dyDescent="0.3">
      <c r="F1169" s="51"/>
    </row>
    <row r="1170" spans="6:6" x14ac:dyDescent="0.3">
      <c r="F1170" s="51"/>
    </row>
    <row r="1171" spans="6:6" x14ac:dyDescent="0.3">
      <c r="F1171" s="51"/>
    </row>
    <row r="1172" spans="6:6" x14ac:dyDescent="0.3">
      <c r="F1172" s="51"/>
    </row>
    <row r="1173" spans="6:6" x14ac:dyDescent="0.3">
      <c r="F1173" s="51"/>
    </row>
    <row r="1174" spans="6:6" x14ac:dyDescent="0.3">
      <c r="F1174" s="51"/>
    </row>
    <row r="1175" spans="6:6" x14ac:dyDescent="0.3">
      <c r="F1175" s="51"/>
    </row>
    <row r="1176" spans="6:6" x14ac:dyDescent="0.3">
      <c r="F1176" s="51"/>
    </row>
    <row r="1177" spans="6:6" x14ac:dyDescent="0.3">
      <c r="F1177" s="51"/>
    </row>
    <row r="1178" spans="6:6" x14ac:dyDescent="0.3">
      <c r="F1178" s="51"/>
    </row>
    <row r="1179" spans="6:6" x14ac:dyDescent="0.3">
      <c r="F1179" s="51"/>
    </row>
    <row r="1180" spans="6:6" x14ac:dyDescent="0.3">
      <c r="F1180" s="51"/>
    </row>
    <row r="1181" spans="6:6" x14ac:dyDescent="0.3">
      <c r="F1181" s="51"/>
    </row>
    <row r="1182" spans="6:6" x14ac:dyDescent="0.3">
      <c r="F1182" s="51"/>
    </row>
    <row r="1183" spans="6:6" x14ac:dyDescent="0.3">
      <c r="F1183" s="51"/>
    </row>
    <row r="1184" spans="6:6" x14ac:dyDescent="0.3">
      <c r="F1184" s="51"/>
    </row>
    <row r="1185" spans="6:6" x14ac:dyDescent="0.3">
      <c r="F1185" s="51"/>
    </row>
    <row r="1186" spans="6:6" x14ac:dyDescent="0.3">
      <c r="F1186" s="51"/>
    </row>
    <row r="1187" spans="6:6" x14ac:dyDescent="0.3">
      <c r="F1187" s="51"/>
    </row>
    <row r="1188" spans="6:6" x14ac:dyDescent="0.3">
      <c r="F1188" s="51"/>
    </row>
    <row r="1189" spans="6:6" x14ac:dyDescent="0.3">
      <c r="F1189" s="51"/>
    </row>
    <row r="1190" spans="6:6" x14ac:dyDescent="0.3">
      <c r="F1190" s="51"/>
    </row>
    <row r="1191" spans="6:6" x14ac:dyDescent="0.3">
      <c r="F1191" s="51"/>
    </row>
    <row r="1192" spans="6:6" x14ac:dyDescent="0.3">
      <c r="F1192" s="51"/>
    </row>
    <row r="1193" spans="6:6" x14ac:dyDescent="0.3">
      <c r="F1193" s="51"/>
    </row>
    <row r="1194" spans="6:6" x14ac:dyDescent="0.3">
      <c r="F1194" s="51"/>
    </row>
    <row r="1195" spans="6:6" x14ac:dyDescent="0.3">
      <c r="F1195" s="51"/>
    </row>
    <row r="1196" spans="6:6" x14ac:dyDescent="0.3">
      <c r="F1196" s="51"/>
    </row>
    <row r="1197" spans="6:6" x14ac:dyDescent="0.3">
      <c r="F1197" s="51"/>
    </row>
    <row r="1198" spans="6:6" x14ac:dyDescent="0.3">
      <c r="F1198" s="51"/>
    </row>
    <row r="1199" spans="6:6" x14ac:dyDescent="0.3">
      <c r="F1199" s="51"/>
    </row>
    <row r="1200" spans="6:6" x14ac:dyDescent="0.3">
      <c r="F1200" s="51"/>
    </row>
    <row r="1201" spans="6:6" x14ac:dyDescent="0.3">
      <c r="F1201" s="51"/>
    </row>
    <row r="1202" spans="6:6" x14ac:dyDescent="0.3">
      <c r="F1202" s="51"/>
    </row>
    <row r="1203" spans="6:6" x14ac:dyDescent="0.3">
      <c r="F1203" s="51"/>
    </row>
    <row r="1204" spans="6:6" x14ac:dyDescent="0.3">
      <c r="F1204" s="51"/>
    </row>
    <row r="1205" spans="6:6" x14ac:dyDescent="0.3">
      <c r="F1205" s="51"/>
    </row>
    <row r="1206" spans="6:6" x14ac:dyDescent="0.3">
      <c r="F1206" s="51"/>
    </row>
    <row r="1207" spans="6:6" x14ac:dyDescent="0.3">
      <c r="F1207" s="51"/>
    </row>
    <row r="1208" spans="6:6" x14ac:dyDescent="0.3">
      <c r="F1208" s="51"/>
    </row>
    <row r="1209" spans="6:6" x14ac:dyDescent="0.3">
      <c r="F1209" s="51"/>
    </row>
    <row r="1210" spans="6:6" x14ac:dyDescent="0.3">
      <c r="F1210" s="51"/>
    </row>
    <row r="1211" spans="6:6" x14ac:dyDescent="0.3">
      <c r="F1211" s="51"/>
    </row>
    <row r="1212" spans="6:6" x14ac:dyDescent="0.3">
      <c r="F1212" s="51"/>
    </row>
    <row r="1213" spans="6:6" x14ac:dyDescent="0.3">
      <c r="F1213" s="51"/>
    </row>
    <row r="1214" spans="6:6" x14ac:dyDescent="0.3">
      <c r="F1214" s="51"/>
    </row>
    <row r="1215" spans="6:6" x14ac:dyDescent="0.3">
      <c r="F1215" s="51"/>
    </row>
    <row r="1216" spans="6:6" x14ac:dyDescent="0.3">
      <c r="F1216" s="51"/>
    </row>
    <row r="1217" spans="6:6" x14ac:dyDescent="0.3">
      <c r="F1217" s="51"/>
    </row>
    <row r="1218" spans="6:6" x14ac:dyDescent="0.3">
      <c r="F1218" s="51"/>
    </row>
    <row r="1219" spans="6:6" x14ac:dyDescent="0.3">
      <c r="F1219" s="51"/>
    </row>
    <row r="1220" spans="6:6" x14ac:dyDescent="0.3">
      <c r="F1220" s="51"/>
    </row>
    <row r="1221" spans="6:6" x14ac:dyDescent="0.3">
      <c r="F1221" s="51"/>
    </row>
    <row r="1222" spans="6:6" x14ac:dyDescent="0.3">
      <c r="F1222" s="51"/>
    </row>
    <row r="1223" spans="6:6" x14ac:dyDescent="0.3">
      <c r="F1223" s="51"/>
    </row>
    <row r="1224" spans="6:6" x14ac:dyDescent="0.3">
      <c r="F1224" s="51"/>
    </row>
    <row r="1225" spans="6:6" x14ac:dyDescent="0.3">
      <c r="F1225" s="51"/>
    </row>
    <row r="1226" spans="6:6" x14ac:dyDescent="0.3">
      <c r="F1226" s="51"/>
    </row>
    <row r="1227" spans="6:6" x14ac:dyDescent="0.3">
      <c r="F1227" s="51"/>
    </row>
    <row r="1228" spans="6:6" x14ac:dyDescent="0.3">
      <c r="F1228" s="51"/>
    </row>
    <row r="1229" spans="6:6" x14ac:dyDescent="0.3">
      <c r="F1229" s="51"/>
    </row>
    <row r="1230" spans="6:6" x14ac:dyDescent="0.3">
      <c r="F1230" s="51"/>
    </row>
    <row r="1231" spans="6:6" x14ac:dyDescent="0.3">
      <c r="F1231" s="51"/>
    </row>
    <row r="1232" spans="6:6" x14ac:dyDescent="0.3">
      <c r="F1232" s="51"/>
    </row>
    <row r="1233" spans="6:6" x14ac:dyDescent="0.3">
      <c r="F1233" s="51"/>
    </row>
    <row r="1234" spans="6:6" x14ac:dyDescent="0.3">
      <c r="F1234" s="51"/>
    </row>
    <row r="1235" spans="6:6" x14ac:dyDescent="0.3">
      <c r="F1235" s="51"/>
    </row>
    <row r="1236" spans="6:6" x14ac:dyDescent="0.3">
      <c r="F1236" s="51"/>
    </row>
    <row r="1237" spans="6:6" x14ac:dyDescent="0.3">
      <c r="F1237" s="51"/>
    </row>
    <row r="1238" spans="6:6" x14ac:dyDescent="0.3">
      <c r="F1238" s="51"/>
    </row>
    <row r="1239" spans="6:6" x14ac:dyDescent="0.3">
      <c r="F1239" s="51"/>
    </row>
    <row r="1240" spans="6:6" x14ac:dyDescent="0.3">
      <c r="F1240" s="51"/>
    </row>
    <row r="1241" spans="6:6" x14ac:dyDescent="0.3">
      <c r="F1241" s="51"/>
    </row>
    <row r="1242" spans="6:6" x14ac:dyDescent="0.3">
      <c r="F1242" s="51"/>
    </row>
    <row r="1243" spans="6:6" x14ac:dyDescent="0.3">
      <c r="F1243" s="51"/>
    </row>
    <row r="1244" spans="6:6" x14ac:dyDescent="0.3">
      <c r="F1244" s="51"/>
    </row>
    <row r="1245" spans="6:6" x14ac:dyDescent="0.3">
      <c r="F1245" s="51"/>
    </row>
    <row r="1246" spans="6:6" x14ac:dyDescent="0.3">
      <c r="F1246" s="51"/>
    </row>
    <row r="1247" spans="6:6" x14ac:dyDescent="0.3">
      <c r="F1247" s="51"/>
    </row>
    <row r="1248" spans="6:6" x14ac:dyDescent="0.3">
      <c r="F1248" s="51"/>
    </row>
    <row r="1249" spans="6:6" x14ac:dyDescent="0.3">
      <c r="F1249" s="51"/>
    </row>
    <row r="1250" spans="6:6" x14ac:dyDescent="0.3">
      <c r="F1250" s="51"/>
    </row>
    <row r="1251" spans="6:6" x14ac:dyDescent="0.3">
      <c r="F1251" s="51"/>
    </row>
    <row r="1252" spans="6:6" x14ac:dyDescent="0.3">
      <c r="F1252" s="51"/>
    </row>
    <row r="1253" spans="6:6" x14ac:dyDescent="0.3">
      <c r="F1253" s="51"/>
    </row>
    <row r="1254" spans="6:6" x14ac:dyDescent="0.3">
      <c r="F1254" s="51"/>
    </row>
    <row r="1255" spans="6:6" x14ac:dyDescent="0.3">
      <c r="F1255" s="51"/>
    </row>
    <row r="1256" spans="6:6" x14ac:dyDescent="0.3">
      <c r="F1256" s="51"/>
    </row>
    <row r="1257" spans="6:6" x14ac:dyDescent="0.3">
      <c r="F1257" s="51"/>
    </row>
    <row r="1258" spans="6:6" x14ac:dyDescent="0.3">
      <c r="F1258" s="51"/>
    </row>
    <row r="1259" spans="6:6" x14ac:dyDescent="0.3">
      <c r="F1259" s="51"/>
    </row>
    <row r="1260" spans="6:6" x14ac:dyDescent="0.3">
      <c r="F1260" s="51"/>
    </row>
    <row r="1261" spans="6:6" x14ac:dyDescent="0.3">
      <c r="F1261" s="51"/>
    </row>
    <row r="1262" spans="6:6" x14ac:dyDescent="0.3">
      <c r="F1262" s="51"/>
    </row>
    <row r="1263" spans="6:6" x14ac:dyDescent="0.3">
      <c r="F1263" s="51"/>
    </row>
    <row r="1264" spans="6:6" x14ac:dyDescent="0.3">
      <c r="F1264" s="51"/>
    </row>
    <row r="1265" spans="6:6" x14ac:dyDescent="0.3">
      <c r="F1265" s="51"/>
    </row>
    <row r="1266" spans="6:6" x14ac:dyDescent="0.3">
      <c r="F1266" s="51"/>
    </row>
    <row r="1267" spans="6:6" x14ac:dyDescent="0.3">
      <c r="F1267" s="51"/>
    </row>
    <row r="1268" spans="6:6" x14ac:dyDescent="0.3">
      <c r="F1268" s="51"/>
    </row>
    <row r="1269" spans="6:6" x14ac:dyDescent="0.3">
      <c r="F1269" s="51"/>
    </row>
    <row r="1270" spans="6:6" x14ac:dyDescent="0.3">
      <c r="F1270" s="51"/>
    </row>
    <row r="1271" spans="6:6" x14ac:dyDescent="0.3">
      <c r="F1271" s="51"/>
    </row>
    <row r="1272" spans="6:6" x14ac:dyDescent="0.3">
      <c r="F1272" s="51"/>
    </row>
    <row r="1273" spans="6:6" x14ac:dyDescent="0.3">
      <c r="F1273" s="51"/>
    </row>
    <row r="1274" spans="6:6" x14ac:dyDescent="0.3">
      <c r="F1274" s="51"/>
    </row>
    <row r="1275" spans="6:6" x14ac:dyDescent="0.3">
      <c r="F1275" s="51"/>
    </row>
    <row r="1276" spans="6:6" x14ac:dyDescent="0.3">
      <c r="F1276" s="51"/>
    </row>
    <row r="1277" spans="6:6" x14ac:dyDescent="0.3">
      <c r="F1277" s="51"/>
    </row>
    <row r="1278" spans="6:6" x14ac:dyDescent="0.3">
      <c r="F1278" s="51"/>
    </row>
    <row r="1279" spans="6:6" x14ac:dyDescent="0.3">
      <c r="F1279" s="51"/>
    </row>
    <row r="1280" spans="6:6" x14ac:dyDescent="0.3">
      <c r="F1280" s="51"/>
    </row>
    <row r="1281" spans="6:6" x14ac:dyDescent="0.3">
      <c r="F1281" s="51"/>
    </row>
    <row r="1282" spans="6:6" x14ac:dyDescent="0.3">
      <c r="F1282" s="51"/>
    </row>
    <row r="1283" spans="6:6" x14ac:dyDescent="0.3">
      <c r="F1283" s="51"/>
    </row>
    <row r="1284" spans="6:6" x14ac:dyDescent="0.3">
      <c r="F1284" s="51"/>
    </row>
    <row r="1285" spans="6:6" x14ac:dyDescent="0.3">
      <c r="F1285" s="51"/>
    </row>
    <row r="1286" spans="6:6" x14ac:dyDescent="0.3">
      <c r="F1286" s="51"/>
    </row>
    <row r="1287" spans="6:6" x14ac:dyDescent="0.3">
      <c r="F1287" s="51"/>
    </row>
    <row r="1288" spans="6:6" x14ac:dyDescent="0.3">
      <c r="F1288" s="51"/>
    </row>
    <row r="1289" spans="6:6" x14ac:dyDescent="0.3">
      <c r="F1289" s="51"/>
    </row>
    <row r="1290" spans="6:6" x14ac:dyDescent="0.3">
      <c r="F1290" s="51"/>
    </row>
    <row r="1291" spans="6:6" x14ac:dyDescent="0.3">
      <c r="F1291" s="51"/>
    </row>
    <row r="1292" spans="6:6" x14ac:dyDescent="0.3">
      <c r="F1292" s="51"/>
    </row>
    <row r="1293" spans="6:6" x14ac:dyDescent="0.3">
      <c r="F1293" s="51"/>
    </row>
    <row r="1294" spans="6:6" x14ac:dyDescent="0.3">
      <c r="F1294" s="51"/>
    </row>
    <row r="1295" spans="6:6" x14ac:dyDescent="0.3">
      <c r="F1295" s="51"/>
    </row>
    <row r="1296" spans="6:6" x14ac:dyDescent="0.3">
      <c r="F1296" s="51"/>
    </row>
    <row r="1297" spans="6:6" x14ac:dyDescent="0.3">
      <c r="F1297" s="51"/>
    </row>
    <row r="1298" spans="6:6" x14ac:dyDescent="0.3">
      <c r="F1298" s="51"/>
    </row>
    <row r="1299" spans="6:6" x14ac:dyDescent="0.3">
      <c r="F1299" s="51"/>
    </row>
    <row r="1300" spans="6:6" x14ac:dyDescent="0.3">
      <c r="F1300" s="51"/>
    </row>
    <row r="1301" spans="6:6" x14ac:dyDescent="0.3">
      <c r="F1301" s="51"/>
    </row>
    <row r="1302" spans="6:6" x14ac:dyDescent="0.3">
      <c r="F1302" s="51"/>
    </row>
    <row r="1303" spans="6:6" x14ac:dyDescent="0.3">
      <c r="F1303" s="51"/>
    </row>
    <row r="1304" spans="6:6" x14ac:dyDescent="0.3">
      <c r="F1304" s="51"/>
    </row>
    <row r="1305" spans="6:6" x14ac:dyDescent="0.3">
      <c r="F1305" s="51"/>
    </row>
    <row r="1306" spans="6:6" x14ac:dyDescent="0.3">
      <c r="F1306" s="51"/>
    </row>
    <row r="1307" spans="6:6" x14ac:dyDescent="0.3">
      <c r="F1307" s="51"/>
    </row>
    <row r="1308" spans="6:6" x14ac:dyDescent="0.3">
      <c r="F1308" s="51"/>
    </row>
    <row r="1309" spans="6:6" x14ac:dyDescent="0.3">
      <c r="F1309" s="51"/>
    </row>
    <row r="1310" spans="6:6" x14ac:dyDescent="0.3">
      <c r="F1310" s="51"/>
    </row>
    <row r="1311" spans="6:6" x14ac:dyDescent="0.3">
      <c r="F1311" s="51"/>
    </row>
    <row r="1312" spans="6:6" x14ac:dyDescent="0.3">
      <c r="F1312" s="51"/>
    </row>
    <row r="1313" spans="6:6" x14ac:dyDescent="0.3">
      <c r="F1313" s="51"/>
    </row>
    <row r="1314" spans="6:6" x14ac:dyDescent="0.3">
      <c r="F1314" s="51"/>
    </row>
    <row r="1315" spans="6:6" x14ac:dyDescent="0.3">
      <c r="F1315" s="51"/>
    </row>
    <row r="1316" spans="6:6" x14ac:dyDescent="0.3">
      <c r="F1316" s="51"/>
    </row>
    <row r="1317" spans="6:6" x14ac:dyDescent="0.3">
      <c r="F1317" s="51"/>
    </row>
    <row r="1318" spans="6:6" x14ac:dyDescent="0.3">
      <c r="F1318" s="51"/>
    </row>
    <row r="1319" spans="6:6" x14ac:dyDescent="0.3">
      <c r="F1319" s="51"/>
    </row>
    <row r="1320" spans="6:6" x14ac:dyDescent="0.3">
      <c r="F1320" s="51"/>
    </row>
    <row r="1321" spans="6:6" x14ac:dyDescent="0.3">
      <c r="F1321" s="51"/>
    </row>
    <row r="1322" spans="6:6" x14ac:dyDescent="0.3">
      <c r="F1322" s="51"/>
    </row>
    <row r="1323" spans="6:6" x14ac:dyDescent="0.3">
      <c r="F1323" s="51"/>
    </row>
    <row r="1324" spans="6:6" x14ac:dyDescent="0.3">
      <c r="F1324" s="51"/>
    </row>
    <row r="1325" spans="6:6" x14ac:dyDescent="0.3">
      <c r="F1325" s="51"/>
    </row>
    <row r="1326" spans="6:6" x14ac:dyDescent="0.3">
      <c r="F1326" s="51"/>
    </row>
    <row r="1327" spans="6:6" x14ac:dyDescent="0.3">
      <c r="F1327" s="51"/>
    </row>
    <row r="1328" spans="6:6" x14ac:dyDescent="0.3">
      <c r="F1328" s="51"/>
    </row>
    <row r="1329" spans="6:6" x14ac:dyDescent="0.3">
      <c r="F1329" s="51"/>
    </row>
    <row r="1330" spans="6:6" x14ac:dyDescent="0.3">
      <c r="F1330" s="51"/>
    </row>
    <row r="1331" spans="6:6" x14ac:dyDescent="0.3">
      <c r="F1331" s="51"/>
    </row>
    <row r="1332" spans="6:6" x14ac:dyDescent="0.3">
      <c r="F1332" s="51"/>
    </row>
    <row r="1333" spans="6:6" x14ac:dyDescent="0.3">
      <c r="F1333" s="51"/>
    </row>
    <row r="1334" spans="6:6" x14ac:dyDescent="0.3">
      <c r="F1334" s="51"/>
    </row>
    <row r="1335" spans="6:6" x14ac:dyDescent="0.3">
      <c r="F1335" s="51"/>
    </row>
    <row r="1336" spans="6:6" x14ac:dyDescent="0.3">
      <c r="F1336" s="51"/>
    </row>
    <row r="1337" spans="6:6" x14ac:dyDescent="0.3">
      <c r="F1337" s="51"/>
    </row>
    <row r="1338" spans="6:6" x14ac:dyDescent="0.3">
      <c r="F1338" s="51"/>
    </row>
    <row r="1339" spans="6:6" x14ac:dyDescent="0.3">
      <c r="F1339" s="51"/>
    </row>
    <row r="1340" spans="6:6" x14ac:dyDescent="0.3">
      <c r="F1340" s="51"/>
    </row>
    <row r="1341" spans="6:6" x14ac:dyDescent="0.3">
      <c r="F1341" s="51"/>
    </row>
    <row r="1342" spans="6:6" x14ac:dyDescent="0.3">
      <c r="F1342" s="51"/>
    </row>
    <row r="1343" spans="6:6" x14ac:dyDescent="0.3">
      <c r="F1343" s="51"/>
    </row>
    <row r="1344" spans="6:6" x14ac:dyDescent="0.3">
      <c r="F1344" s="51"/>
    </row>
    <row r="1345" spans="6:6" x14ac:dyDescent="0.3">
      <c r="F1345" s="51"/>
    </row>
    <row r="1346" spans="6:6" x14ac:dyDescent="0.3">
      <c r="F1346" s="51"/>
    </row>
    <row r="1347" spans="6:6" x14ac:dyDescent="0.3">
      <c r="F1347" s="51"/>
    </row>
    <row r="1348" spans="6:6" x14ac:dyDescent="0.3">
      <c r="F1348" s="51"/>
    </row>
    <row r="1349" spans="6:6" x14ac:dyDescent="0.3">
      <c r="F1349" s="51"/>
    </row>
    <row r="1350" spans="6:6" x14ac:dyDescent="0.3">
      <c r="F1350" s="51"/>
    </row>
    <row r="1351" spans="6:6" x14ac:dyDescent="0.3">
      <c r="F1351" s="51"/>
    </row>
    <row r="1352" spans="6:6" x14ac:dyDescent="0.3">
      <c r="F1352" s="51"/>
    </row>
    <row r="1353" spans="6:6" x14ac:dyDescent="0.3">
      <c r="F1353" s="51"/>
    </row>
    <row r="1354" spans="6:6" x14ac:dyDescent="0.3">
      <c r="F1354" s="51"/>
    </row>
    <row r="1355" spans="6:6" x14ac:dyDescent="0.3">
      <c r="F1355" s="51"/>
    </row>
    <row r="1356" spans="6:6" x14ac:dyDescent="0.3">
      <c r="F1356" s="51"/>
    </row>
    <row r="1357" spans="6:6" x14ac:dyDescent="0.3">
      <c r="F1357" s="51"/>
    </row>
    <row r="1358" spans="6:6" x14ac:dyDescent="0.3">
      <c r="F1358" s="51"/>
    </row>
    <row r="1359" spans="6:6" x14ac:dyDescent="0.3">
      <c r="F1359" s="51"/>
    </row>
    <row r="1360" spans="6:6" x14ac:dyDescent="0.3">
      <c r="F1360" s="51"/>
    </row>
    <row r="1361" spans="6:6" x14ac:dyDescent="0.3">
      <c r="F1361" s="51"/>
    </row>
    <row r="1362" spans="6:6" x14ac:dyDescent="0.3">
      <c r="F1362" s="51"/>
    </row>
    <row r="1363" spans="6:6" x14ac:dyDescent="0.3">
      <c r="F1363" s="51"/>
    </row>
    <row r="1364" spans="6:6" x14ac:dyDescent="0.3">
      <c r="F1364" s="51"/>
    </row>
    <row r="1365" spans="6:6" x14ac:dyDescent="0.3">
      <c r="F1365" s="51"/>
    </row>
    <row r="1366" spans="6:6" x14ac:dyDescent="0.3">
      <c r="F1366" s="51"/>
    </row>
    <row r="1367" spans="6:6" x14ac:dyDescent="0.3">
      <c r="F1367" s="51"/>
    </row>
    <row r="1368" spans="6:6" x14ac:dyDescent="0.3">
      <c r="F1368" s="51"/>
    </row>
    <row r="1369" spans="6:6" x14ac:dyDescent="0.3">
      <c r="F1369" s="51"/>
    </row>
    <row r="1370" spans="6:6" x14ac:dyDescent="0.3">
      <c r="F1370" s="51"/>
    </row>
    <row r="1371" spans="6:6" x14ac:dyDescent="0.3">
      <c r="F1371" s="51"/>
    </row>
    <row r="1372" spans="6:6" x14ac:dyDescent="0.3">
      <c r="F1372" s="51"/>
    </row>
    <row r="1373" spans="6:6" x14ac:dyDescent="0.3">
      <c r="F1373" s="51"/>
    </row>
    <row r="1374" spans="6:6" x14ac:dyDescent="0.3">
      <c r="F1374" s="51"/>
    </row>
    <row r="1375" spans="6:6" x14ac:dyDescent="0.3">
      <c r="F1375" s="51"/>
    </row>
    <row r="1376" spans="6:6" x14ac:dyDescent="0.3">
      <c r="F1376" s="51"/>
    </row>
    <row r="1377" spans="6:6" x14ac:dyDescent="0.3">
      <c r="F1377" s="51"/>
    </row>
    <row r="1378" spans="6:6" x14ac:dyDescent="0.3">
      <c r="F1378" s="51"/>
    </row>
    <row r="1379" spans="6:6" x14ac:dyDescent="0.3">
      <c r="F1379" s="51"/>
    </row>
    <row r="1380" spans="6:6" x14ac:dyDescent="0.3">
      <c r="F1380" s="51"/>
    </row>
    <row r="1381" spans="6:6" x14ac:dyDescent="0.3">
      <c r="F1381" s="51"/>
    </row>
    <row r="1382" spans="6:6" x14ac:dyDescent="0.3">
      <c r="F1382" s="51"/>
    </row>
    <row r="1383" spans="6:6" x14ac:dyDescent="0.3">
      <c r="F1383" s="51"/>
    </row>
    <row r="1384" spans="6:6" x14ac:dyDescent="0.3">
      <c r="F1384" s="51"/>
    </row>
    <row r="1385" spans="6:6" x14ac:dyDescent="0.3">
      <c r="F1385" s="51"/>
    </row>
    <row r="1386" spans="6:6" x14ac:dyDescent="0.3">
      <c r="F1386" s="51"/>
    </row>
    <row r="1387" spans="6:6" x14ac:dyDescent="0.3">
      <c r="F1387" s="51"/>
    </row>
    <row r="1388" spans="6:6" x14ac:dyDescent="0.3">
      <c r="F1388" s="51"/>
    </row>
    <row r="1389" spans="6:6" x14ac:dyDescent="0.3">
      <c r="F1389" s="51"/>
    </row>
    <row r="1390" spans="6:6" x14ac:dyDescent="0.3">
      <c r="F1390" s="51"/>
    </row>
    <row r="1391" spans="6:6" x14ac:dyDescent="0.3">
      <c r="F1391" s="51"/>
    </row>
    <row r="1392" spans="6:6" x14ac:dyDescent="0.3">
      <c r="F1392" s="51"/>
    </row>
    <row r="1393" spans="6:6" x14ac:dyDescent="0.3">
      <c r="F1393" s="51"/>
    </row>
    <row r="1394" spans="6:6" x14ac:dyDescent="0.3">
      <c r="F1394" s="51"/>
    </row>
    <row r="1395" spans="6:6" x14ac:dyDescent="0.3">
      <c r="F1395" s="51"/>
    </row>
    <row r="1396" spans="6:6" x14ac:dyDescent="0.3">
      <c r="F1396" s="51"/>
    </row>
    <row r="1397" spans="6:6" x14ac:dyDescent="0.3">
      <c r="F1397" s="51"/>
    </row>
    <row r="1398" spans="6:6" x14ac:dyDescent="0.3">
      <c r="F1398" s="51"/>
    </row>
    <row r="1399" spans="6:6" x14ac:dyDescent="0.3">
      <c r="F1399" s="51"/>
    </row>
    <row r="1400" spans="6:6" x14ac:dyDescent="0.3">
      <c r="F1400" s="51"/>
    </row>
    <row r="1401" spans="6:6" x14ac:dyDescent="0.3">
      <c r="F1401" s="51"/>
    </row>
    <row r="1402" spans="6:6" x14ac:dyDescent="0.3">
      <c r="F1402" s="51"/>
    </row>
    <row r="1403" spans="6:6" x14ac:dyDescent="0.3">
      <c r="F1403" s="51"/>
    </row>
    <row r="1404" spans="6:6" x14ac:dyDescent="0.3">
      <c r="F1404" s="51"/>
    </row>
    <row r="1405" spans="6:6" x14ac:dyDescent="0.3">
      <c r="F1405" s="51"/>
    </row>
    <row r="1406" spans="6:6" x14ac:dyDescent="0.3">
      <c r="F1406" s="51"/>
    </row>
    <row r="1407" spans="6:6" x14ac:dyDescent="0.3">
      <c r="F1407" s="51"/>
    </row>
    <row r="1408" spans="6:6" x14ac:dyDescent="0.3">
      <c r="F1408" s="51"/>
    </row>
    <row r="1409" spans="6:6" x14ac:dyDescent="0.3">
      <c r="F1409" s="51"/>
    </row>
    <row r="1410" spans="6:6" x14ac:dyDescent="0.3">
      <c r="F1410" s="51"/>
    </row>
    <row r="1411" spans="6:6" x14ac:dyDescent="0.3">
      <c r="F1411" s="51"/>
    </row>
    <row r="1412" spans="6:6" x14ac:dyDescent="0.3">
      <c r="F1412" s="51"/>
    </row>
    <row r="1413" spans="6:6" x14ac:dyDescent="0.3">
      <c r="F1413" s="51"/>
    </row>
    <row r="1414" spans="6:6" x14ac:dyDescent="0.3">
      <c r="F1414" s="51"/>
    </row>
    <row r="1415" spans="6:6" x14ac:dyDescent="0.3">
      <c r="F1415" s="51"/>
    </row>
    <row r="1416" spans="6:6" x14ac:dyDescent="0.3">
      <c r="F1416" s="51"/>
    </row>
    <row r="1417" spans="6:6" x14ac:dyDescent="0.3">
      <c r="F1417" s="51"/>
    </row>
    <row r="1418" spans="6:6" x14ac:dyDescent="0.3">
      <c r="F1418" s="51"/>
    </row>
    <row r="1419" spans="6:6" x14ac:dyDescent="0.3">
      <c r="F1419" s="51"/>
    </row>
    <row r="1420" spans="6:6" x14ac:dyDescent="0.3">
      <c r="F1420" s="51"/>
    </row>
    <row r="1421" spans="6:6" x14ac:dyDescent="0.3">
      <c r="F1421" s="51"/>
    </row>
    <row r="1422" spans="6:6" x14ac:dyDescent="0.3">
      <c r="F1422" s="51"/>
    </row>
    <row r="1423" spans="6:6" x14ac:dyDescent="0.3">
      <c r="F1423" s="51"/>
    </row>
    <row r="1424" spans="6:6" x14ac:dyDescent="0.3">
      <c r="F1424" s="51"/>
    </row>
    <row r="1425" spans="6:6" x14ac:dyDescent="0.3">
      <c r="F1425" s="51"/>
    </row>
    <row r="1426" spans="6:6" x14ac:dyDescent="0.3">
      <c r="F1426" s="51"/>
    </row>
    <row r="1427" spans="6:6" x14ac:dyDescent="0.3">
      <c r="F1427" s="51"/>
    </row>
    <row r="1428" spans="6:6" x14ac:dyDescent="0.3">
      <c r="F1428" s="51"/>
    </row>
    <row r="1429" spans="6:6" x14ac:dyDescent="0.3">
      <c r="F1429" s="51"/>
    </row>
    <row r="1430" spans="6:6" x14ac:dyDescent="0.3">
      <c r="F1430" s="51"/>
    </row>
    <row r="1431" spans="6:6" x14ac:dyDescent="0.3">
      <c r="F1431" s="51"/>
    </row>
    <row r="1432" spans="6:6" x14ac:dyDescent="0.3">
      <c r="F1432" s="51"/>
    </row>
    <row r="1433" spans="6:6" x14ac:dyDescent="0.3">
      <c r="F1433" s="51"/>
    </row>
    <row r="1434" spans="6:6" x14ac:dyDescent="0.3">
      <c r="F1434" s="51"/>
    </row>
    <row r="1435" spans="6:6" x14ac:dyDescent="0.3">
      <c r="F1435" s="51"/>
    </row>
    <row r="1436" spans="6:6" x14ac:dyDescent="0.3">
      <c r="F1436" s="51"/>
    </row>
    <row r="1437" spans="6:6" x14ac:dyDescent="0.3">
      <c r="F1437" s="51"/>
    </row>
    <row r="1438" spans="6:6" x14ac:dyDescent="0.3">
      <c r="F1438" s="51"/>
    </row>
    <row r="1439" spans="6:6" x14ac:dyDescent="0.3">
      <c r="F1439" s="51"/>
    </row>
    <row r="1440" spans="6:6" x14ac:dyDescent="0.3">
      <c r="F1440" s="51"/>
    </row>
    <row r="1441" spans="6:6" x14ac:dyDescent="0.3">
      <c r="F1441" s="51"/>
    </row>
    <row r="1442" spans="6:6" x14ac:dyDescent="0.3">
      <c r="F1442" s="51"/>
    </row>
    <row r="1443" spans="6:6" x14ac:dyDescent="0.3">
      <c r="F1443" s="51"/>
    </row>
    <row r="1444" spans="6:6" x14ac:dyDescent="0.3">
      <c r="F1444" s="51"/>
    </row>
    <row r="1445" spans="6:6" x14ac:dyDescent="0.3">
      <c r="F1445" s="51"/>
    </row>
    <row r="1446" spans="6:6" x14ac:dyDescent="0.3">
      <c r="F1446" s="51"/>
    </row>
    <row r="1447" spans="6:6" x14ac:dyDescent="0.3">
      <c r="F1447" s="51"/>
    </row>
    <row r="1448" spans="6:6" x14ac:dyDescent="0.3">
      <c r="F1448" s="51"/>
    </row>
    <row r="1449" spans="6:6" x14ac:dyDescent="0.3">
      <c r="F1449" s="51"/>
    </row>
    <row r="1450" spans="6:6" x14ac:dyDescent="0.3">
      <c r="F1450" s="51"/>
    </row>
    <row r="1451" spans="6:6" x14ac:dyDescent="0.3">
      <c r="F1451" s="51"/>
    </row>
    <row r="1452" spans="6:6" x14ac:dyDescent="0.3">
      <c r="F1452" s="51"/>
    </row>
    <row r="1453" spans="6:6" x14ac:dyDescent="0.3">
      <c r="F1453" s="51"/>
    </row>
    <row r="1454" spans="6:6" x14ac:dyDescent="0.3">
      <c r="F1454" s="51"/>
    </row>
    <row r="1455" spans="6:6" x14ac:dyDescent="0.3">
      <c r="F1455" s="51"/>
    </row>
    <row r="1456" spans="6:6" x14ac:dyDescent="0.3">
      <c r="F1456" s="51"/>
    </row>
    <row r="1457" spans="6:6" x14ac:dyDescent="0.3">
      <c r="F1457" s="51"/>
    </row>
    <row r="1458" spans="6:6" x14ac:dyDescent="0.3">
      <c r="F1458" s="51"/>
    </row>
    <row r="1459" spans="6:6" x14ac:dyDescent="0.3">
      <c r="F1459" s="51"/>
    </row>
    <row r="1460" spans="6:6" x14ac:dyDescent="0.3">
      <c r="F1460" s="51"/>
    </row>
    <row r="1461" spans="6:6" x14ac:dyDescent="0.3">
      <c r="F1461" s="51"/>
    </row>
    <row r="1462" spans="6:6" x14ac:dyDescent="0.3">
      <c r="F1462" s="51"/>
    </row>
    <row r="1463" spans="6:6" x14ac:dyDescent="0.3">
      <c r="F1463" s="51"/>
    </row>
    <row r="1464" spans="6:6" x14ac:dyDescent="0.3">
      <c r="F1464" s="51"/>
    </row>
    <row r="1465" spans="6:6" x14ac:dyDescent="0.3">
      <c r="F1465" s="51"/>
    </row>
    <row r="1466" spans="6:6" x14ac:dyDescent="0.3">
      <c r="F1466" s="51"/>
    </row>
    <row r="1467" spans="6:6" x14ac:dyDescent="0.3">
      <c r="F1467" s="51"/>
    </row>
    <row r="1468" spans="6:6" x14ac:dyDescent="0.3">
      <c r="F1468" s="51"/>
    </row>
    <row r="1469" spans="6:6" x14ac:dyDescent="0.3">
      <c r="F1469" s="51"/>
    </row>
    <row r="1470" spans="6:6" x14ac:dyDescent="0.3">
      <c r="F1470" s="51"/>
    </row>
    <row r="1471" spans="6:6" x14ac:dyDescent="0.3">
      <c r="F1471" s="51"/>
    </row>
    <row r="1472" spans="6:6" x14ac:dyDescent="0.3">
      <c r="F1472" s="51"/>
    </row>
    <row r="1473" spans="6:6" x14ac:dyDescent="0.3">
      <c r="F1473" s="51"/>
    </row>
    <row r="1474" spans="6:6" x14ac:dyDescent="0.3">
      <c r="F1474" s="51"/>
    </row>
    <row r="1475" spans="6:6" x14ac:dyDescent="0.3">
      <c r="F1475" s="51"/>
    </row>
    <row r="1476" spans="6:6" x14ac:dyDescent="0.3">
      <c r="F1476" s="51"/>
    </row>
    <row r="1477" spans="6:6" x14ac:dyDescent="0.3">
      <c r="F1477" s="51"/>
    </row>
    <row r="1478" spans="6:6" x14ac:dyDescent="0.3">
      <c r="F1478" s="51"/>
    </row>
    <row r="1479" spans="6:6" x14ac:dyDescent="0.3">
      <c r="F1479" s="51"/>
    </row>
    <row r="1480" spans="6:6" x14ac:dyDescent="0.3">
      <c r="F1480" s="51"/>
    </row>
    <row r="1481" spans="6:6" x14ac:dyDescent="0.3">
      <c r="F1481" s="51"/>
    </row>
    <row r="1482" spans="6:6" x14ac:dyDescent="0.3">
      <c r="F1482" s="51"/>
    </row>
    <row r="1483" spans="6:6" x14ac:dyDescent="0.3">
      <c r="F1483" s="51"/>
    </row>
    <row r="1484" spans="6:6" x14ac:dyDescent="0.3">
      <c r="F1484" s="51"/>
    </row>
    <row r="1485" spans="6:6" x14ac:dyDescent="0.3">
      <c r="F1485" s="51"/>
    </row>
    <row r="1486" spans="6:6" x14ac:dyDescent="0.3">
      <c r="F1486" s="51"/>
    </row>
    <row r="1487" spans="6:6" x14ac:dyDescent="0.3">
      <c r="F1487" s="51"/>
    </row>
    <row r="1488" spans="6:6" x14ac:dyDescent="0.3">
      <c r="F1488" s="51"/>
    </row>
    <row r="1489" spans="6:6" x14ac:dyDescent="0.3">
      <c r="F1489" s="51"/>
    </row>
    <row r="1490" spans="6:6" x14ac:dyDescent="0.3">
      <c r="F1490" s="51"/>
    </row>
    <row r="1491" spans="6:6" x14ac:dyDescent="0.3">
      <c r="F1491" s="51"/>
    </row>
    <row r="1492" spans="6:6" x14ac:dyDescent="0.3">
      <c r="F1492" s="51"/>
    </row>
    <row r="1493" spans="6:6" x14ac:dyDescent="0.3">
      <c r="F1493" s="51"/>
    </row>
    <row r="1494" spans="6:6" x14ac:dyDescent="0.3">
      <c r="F1494" s="51"/>
    </row>
    <row r="1495" spans="6:6" x14ac:dyDescent="0.3">
      <c r="F1495" s="51"/>
    </row>
    <row r="1496" spans="6:6" x14ac:dyDescent="0.3">
      <c r="F1496" s="51"/>
    </row>
    <row r="1497" spans="6:6" x14ac:dyDescent="0.3">
      <c r="F1497" s="51"/>
    </row>
    <row r="1498" spans="6:6" x14ac:dyDescent="0.3">
      <c r="F1498" s="51"/>
    </row>
    <row r="1499" spans="6:6" x14ac:dyDescent="0.3">
      <c r="F1499" s="51"/>
    </row>
  </sheetData>
  <mergeCells count="8">
    <mergeCell ref="F4:F5"/>
    <mergeCell ref="B1:F1"/>
    <mergeCell ref="A2:F2"/>
    <mergeCell ref="A4:A5"/>
    <mergeCell ref="B4:B5"/>
    <mergeCell ref="C4:C5"/>
    <mergeCell ref="D4:D5"/>
    <mergeCell ref="E4:E5"/>
  </mergeCells>
  <pageMargins left="0.94488188976377963" right="0.59055118110236227" top="0.6692913385826772" bottom="0.59055118110236227" header="0.15748031496062992" footer="0.15748031496062992"/>
  <pageSetup paperSize="9" scale="45" fitToHeight="0" orientation="portrait" r:id="rId1"/>
  <headerFooter differentFirst="1" alignWithMargins="0">
    <oddHeader>&amp;C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 год</vt:lpstr>
      <vt:lpstr>'2023 год'!Заголовки_для_печати</vt:lpstr>
      <vt:lpstr>'2023 год'!Область_печати</vt:lpstr>
    </vt:vector>
  </TitlesOfParts>
  <Company>финансовое управление В-Устюг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Программист</dc:creator>
  <cp:lastModifiedBy>Татьяна Бушковская</cp:lastModifiedBy>
  <cp:lastPrinted>2022-12-08T06:22:58Z</cp:lastPrinted>
  <dcterms:created xsi:type="dcterms:W3CDTF">1999-06-08T04:12:56Z</dcterms:created>
  <dcterms:modified xsi:type="dcterms:W3CDTF">2022-12-08T11:53:11Z</dcterms:modified>
</cp:coreProperties>
</file>