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Сайт\Решения о бюджете\РЕШЕНИЯ О БЮДЖЕТЕ\2023\Решения о бюджете\"/>
    </mc:Choice>
  </mc:AlternateContent>
  <bookViews>
    <workbookView xWindow="0" yWindow="0" windowWidth="21845" windowHeight="11045"/>
  </bookViews>
  <sheets>
    <sheet name="2023 год" sheetId="52" r:id="rId1"/>
  </sheets>
  <definedNames>
    <definedName name="_xlnm._FilterDatabase" localSheetId="0" hidden="1">'2023 год'!$D$1:$D$1719</definedName>
    <definedName name="_xlnm.Print_Titles" localSheetId="0">'2023 год'!$6:$7</definedName>
    <definedName name="_xlnm.Print_Area" localSheetId="0">'2023 год'!$A$1:$F$1134</definedName>
  </definedNames>
  <calcPr calcId="152511" iterate="1"/>
</workbook>
</file>

<file path=xl/calcChain.xml><?xml version="1.0" encoding="utf-8"?>
<calcChain xmlns="http://schemas.openxmlformats.org/spreadsheetml/2006/main">
  <c r="F474" i="52" l="1"/>
  <c r="F473" i="52"/>
  <c r="F482" i="52" l="1"/>
  <c r="F935" i="52" l="1"/>
  <c r="F47" i="52"/>
  <c r="F163" i="52" l="1"/>
  <c r="F157" i="52"/>
  <c r="F171" i="52"/>
  <c r="F209" i="52"/>
  <c r="F445" i="52"/>
  <c r="F753" i="52"/>
  <c r="F860" i="52"/>
  <c r="F967" i="52"/>
  <c r="F13" i="52" l="1"/>
  <c r="F12" i="52" s="1"/>
  <c r="F11" i="52" s="1"/>
  <c r="F10" i="52" s="1"/>
  <c r="F9" i="52" s="1"/>
  <c r="F19" i="52"/>
  <c r="F18" i="52" s="1"/>
  <c r="F23" i="52"/>
  <c r="F22" i="52" s="1"/>
  <c r="F27" i="52"/>
  <c r="F29" i="52"/>
  <c r="F32" i="52"/>
  <c r="F31" i="52" s="1"/>
  <c r="F38" i="52"/>
  <c r="F37" i="52" s="1"/>
  <c r="F42" i="52"/>
  <c r="F41" i="52" s="1"/>
  <c r="F40" i="52" s="1"/>
  <c r="F46" i="52"/>
  <c r="F50" i="52"/>
  <c r="F55" i="52"/>
  <c r="F57" i="52"/>
  <c r="F59" i="52"/>
  <c r="F62" i="52"/>
  <c r="F66" i="52"/>
  <c r="F65" i="52" s="1"/>
  <c r="F70" i="52"/>
  <c r="F69" i="52" s="1"/>
  <c r="F77" i="52"/>
  <c r="F76" i="52" s="1"/>
  <c r="F75" i="52" s="1"/>
  <c r="F74" i="52" s="1"/>
  <c r="F73" i="52" s="1"/>
  <c r="F83" i="52"/>
  <c r="F82" i="52" s="1"/>
  <c r="F87" i="52"/>
  <c r="F86" i="52" s="1"/>
  <c r="F85" i="52" s="1"/>
  <c r="F90" i="52"/>
  <c r="F89" i="52" s="1"/>
  <c r="F93" i="52"/>
  <c r="F92" i="52" s="1"/>
  <c r="F98" i="52"/>
  <c r="F101" i="52"/>
  <c r="F104" i="52"/>
  <c r="F106" i="52"/>
  <c r="F111" i="52"/>
  <c r="F110" i="52" s="1"/>
  <c r="F109" i="52" s="1"/>
  <c r="F117" i="52"/>
  <c r="F116" i="52" s="1"/>
  <c r="F115" i="52" s="1"/>
  <c r="F121" i="52"/>
  <c r="F123" i="52"/>
  <c r="F125" i="52"/>
  <c r="F128" i="52"/>
  <c r="F130" i="52"/>
  <c r="F134" i="52"/>
  <c r="F133" i="52" s="1"/>
  <c r="F138" i="52"/>
  <c r="F140" i="52"/>
  <c r="F146" i="52"/>
  <c r="F145" i="52" s="1"/>
  <c r="F150" i="52"/>
  <c r="F152" i="52"/>
  <c r="F154" i="52"/>
  <c r="F159" i="52"/>
  <c r="F162" i="52"/>
  <c r="F169" i="52"/>
  <c r="F173" i="52"/>
  <c r="F175" i="52"/>
  <c r="F177" i="52"/>
  <c r="F180" i="52"/>
  <c r="F182" i="52"/>
  <c r="F184" i="52"/>
  <c r="F189" i="52"/>
  <c r="F188" i="52" s="1"/>
  <c r="F187" i="52" s="1"/>
  <c r="F186" i="52" s="1"/>
  <c r="F195" i="52"/>
  <c r="F194" i="52" s="1"/>
  <c r="F199" i="52"/>
  <c r="F204" i="52"/>
  <c r="F207" i="52"/>
  <c r="F214" i="52"/>
  <c r="F213" i="52" s="1"/>
  <c r="F217" i="52"/>
  <c r="F221" i="52"/>
  <c r="F223" i="52"/>
  <c r="F227" i="52"/>
  <c r="F230" i="52"/>
  <c r="F232" i="52"/>
  <c r="F235" i="52"/>
  <c r="F234" i="52" s="1"/>
  <c r="F238" i="52"/>
  <c r="F237" i="52" s="1"/>
  <c r="F243" i="52"/>
  <c r="F242" i="52" s="1"/>
  <c r="F241" i="52" s="1"/>
  <c r="F240" i="52" s="1"/>
  <c r="F252" i="52"/>
  <c r="F251" i="52" s="1"/>
  <c r="F250" i="52" s="1"/>
  <c r="F249" i="52" s="1"/>
  <c r="F248" i="52" s="1"/>
  <c r="F247" i="52" s="1"/>
  <c r="F259" i="52"/>
  <c r="F262" i="52"/>
  <c r="F265" i="52"/>
  <c r="F269" i="52"/>
  <c r="F268" i="52" s="1"/>
  <c r="F267" i="52" s="1"/>
  <c r="F272" i="52"/>
  <c r="F271" i="52" s="1"/>
  <c r="F277" i="52"/>
  <c r="F276" i="52" s="1"/>
  <c r="F281" i="52"/>
  <c r="F283" i="52"/>
  <c r="F286" i="52"/>
  <c r="F288" i="52"/>
  <c r="F291" i="52"/>
  <c r="F290" i="52" s="1"/>
  <c r="F294" i="52"/>
  <c r="F293" i="52" s="1"/>
  <c r="F298" i="52"/>
  <c r="F297" i="52" s="1"/>
  <c r="F301" i="52"/>
  <c r="F300" i="52" s="1"/>
  <c r="F308" i="52"/>
  <c r="F307" i="52" s="1"/>
  <c r="F312" i="52"/>
  <c r="F311" i="52" s="1"/>
  <c r="F319" i="52"/>
  <c r="F318" i="52" s="1"/>
  <c r="F322" i="52"/>
  <c r="F328" i="52"/>
  <c r="F327" i="52" s="1"/>
  <c r="F326" i="52" s="1"/>
  <c r="F325" i="52" s="1"/>
  <c r="F333" i="52"/>
  <c r="F332" i="52" s="1"/>
  <c r="F331" i="52" s="1"/>
  <c r="F330" i="52" s="1"/>
  <c r="F341" i="52"/>
  <c r="F343" i="52"/>
  <c r="F346" i="52"/>
  <c r="F348" i="52"/>
  <c r="F350" i="52"/>
  <c r="F352" i="52"/>
  <c r="F358" i="52"/>
  <c r="F360" i="52"/>
  <c r="F363" i="52"/>
  <c r="F366" i="52"/>
  <c r="F369" i="52"/>
  <c r="F368" i="52" s="1"/>
  <c r="F374" i="52"/>
  <c r="F373" i="52" s="1"/>
  <c r="F372" i="52" s="1"/>
  <c r="F371" i="52" s="1"/>
  <c r="F380" i="52"/>
  <c r="F379" i="52" s="1"/>
  <c r="F378" i="52" s="1"/>
  <c r="F377" i="52" s="1"/>
  <c r="F390" i="52"/>
  <c r="F389" i="52" s="1"/>
  <c r="F393" i="52"/>
  <c r="F392" i="52" s="1"/>
  <c r="F397" i="52"/>
  <c r="F396" i="52" s="1"/>
  <c r="F402" i="52"/>
  <c r="F404" i="52"/>
  <c r="F406" i="52"/>
  <c r="F409" i="52"/>
  <c r="F408" i="52" s="1"/>
  <c r="F412" i="52"/>
  <c r="F417" i="52"/>
  <c r="F416" i="52" s="1"/>
  <c r="F415" i="52" s="1"/>
  <c r="F414" i="52" s="1"/>
  <c r="F424" i="52"/>
  <c r="F426" i="52"/>
  <c r="F428" i="52"/>
  <c r="F432" i="52"/>
  <c r="F431" i="52" s="1"/>
  <c r="F430" i="52" s="1"/>
  <c r="F437" i="52"/>
  <c r="F439" i="52"/>
  <c r="F448" i="52"/>
  <c r="F451" i="52"/>
  <c r="F450" i="52" s="1"/>
  <c r="F454" i="52"/>
  <c r="F453" i="52" s="1"/>
  <c r="F458" i="52"/>
  <c r="F457" i="52" s="1"/>
  <c r="F462" i="52"/>
  <c r="F461" i="52" s="1"/>
  <c r="F460" i="52" s="1"/>
  <c r="F466" i="52"/>
  <c r="F465" i="52" s="1"/>
  <c r="F472" i="52"/>
  <c r="F471" i="52" s="1"/>
  <c r="F479" i="52"/>
  <c r="F478" i="52" s="1"/>
  <c r="F485" i="52"/>
  <c r="F487" i="52"/>
  <c r="F489" i="52"/>
  <c r="F491" i="52"/>
  <c r="F495" i="52"/>
  <c r="F494" i="52" s="1"/>
  <c r="F498" i="52"/>
  <c r="F502" i="52"/>
  <c r="F504" i="52"/>
  <c r="F506" i="52"/>
  <c r="F508" i="52"/>
  <c r="F510" i="52"/>
  <c r="F512" i="52"/>
  <c r="F514" i="52"/>
  <c r="F518" i="52"/>
  <c r="F517" i="52" s="1"/>
  <c r="F522" i="52"/>
  <c r="F521" i="52" s="1"/>
  <c r="F525" i="52"/>
  <c r="F524" i="52" s="1"/>
  <c r="F529" i="52"/>
  <c r="F528" i="52" s="1"/>
  <c r="F527" i="52" s="1"/>
  <c r="F535" i="52"/>
  <c r="F534" i="52" s="1"/>
  <c r="F539" i="52"/>
  <c r="F538" i="52" s="1"/>
  <c r="F537" i="52" s="1"/>
  <c r="F542" i="52"/>
  <c r="F544" i="52"/>
  <c r="F548" i="52"/>
  <c r="F547" i="52" s="1"/>
  <c r="F554" i="52"/>
  <c r="F553" i="52" s="1"/>
  <c r="F557" i="52"/>
  <c r="F556" i="52" s="1"/>
  <c r="F560" i="52"/>
  <c r="F567" i="52"/>
  <c r="F566" i="52" s="1"/>
  <c r="F570" i="52"/>
  <c r="F569" i="52" s="1"/>
  <c r="F575" i="52"/>
  <c r="F574" i="52" s="1"/>
  <c r="F573" i="52" s="1"/>
  <c r="F572" i="52" s="1"/>
  <c r="F582" i="52"/>
  <c r="F581" i="52" s="1"/>
  <c r="F586" i="52"/>
  <c r="F588" i="52"/>
  <c r="F591" i="52"/>
  <c r="F590" i="52" s="1"/>
  <c r="F594" i="52"/>
  <c r="F593" i="52" s="1"/>
  <c r="F598" i="52"/>
  <c r="F597" i="52" s="1"/>
  <c r="F600" i="52"/>
  <c r="F602" i="52"/>
  <c r="F605" i="52"/>
  <c r="F604" i="52" s="1"/>
  <c r="F609" i="52"/>
  <c r="F608" i="52" s="1"/>
  <c r="F607" i="52" s="1"/>
  <c r="F612" i="52"/>
  <c r="F611" i="52" s="1"/>
  <c r="F617" i="52"/>
  <c r="F616" i="52" s="1"/>
  <c r="F615" i="52" s="1"/>
  <c r="F614" i="52" s="1"/>
  <c r="F623" i="52"/>
  <c r="F627" i="52"/>
  <c r="F630" i="52"/>
  <c r="F629" i="52" s="1"/>
  <c r="F633" i="52"/>
  <c r="F632" i="52" s="1"/>
  <c r="F636" i="52"/>
  <c r="F635" i="52" s="1"/>
  <c r="F640" i="52"/>
  <c r="F639" i="52" s="1"/>
  <c r="F642" i="52"/>
  <c r="F644" i="52"/>
  <c r="F646" i="52"/>
  <c r="F649" i="52"/>
  <c r="F648" i="52" s="1"/>
  <c r="F652" i="52"/>
  <c r="F655" i="52"/>
  <c r="F657" i="52"/>
  <c r="F662" i="52"/>
  <c r="F661" i="52" s="1"/>
  <c r="F660" i="52" s="1"/>
  <c r="F659" i="52" s="1"/>
  <c r="F665" i="52"/>
  <c r="F664" i="52" s="1"/>
  <c r="F670" i="52"/>
  <c r="F669" i="52" s="1"/>
  <c r="F668" i="52" s="1"/>
  <c r="F667" i="52" s="1"/>
  <c r="F676" i="52"/>
  <c r="F679" i="52"/>
  <c r="F682" i="52"/>
  <c r="F684" i="52"/>
  <c r="F687" i="52"/>
  <c r="F686" i="52" s="1"/>
  <c r="F690" i="52"/>
  <c r="F689" i="52" s="1"/>
  <c r="F694" i="52"/>
  <c r="F696" i="52"/>
  <c r="F700" i="52"/>
  <c r="F706" i="52"/>
  <c r="F705" i="52" s="1"/>
  <c r="F710" i="52"/>
  <c r="F712" i="52"/>
  <c r="F715" i="52"/>
  <c r="F714" i="52" s="1"/>
  <c r="F718" i="52"/>
  <c r="F720" i="52"/>
  <c r="F722" i="52"/>
  <c r="F726" i="52"/>
  <c r="F725" i="52" s="1"/>
  <c r="F728" i="52"/>
  <c r="F731" i="52"/>
  <c r="F730" i="52" s="1"/>
  <c r="F737" i="52"/>
  <c r="F739" i="52"/>
  <c r="F741" i="52"/>
  <c r="F745" i="52"/>
  <c r="F747" i="52"/>
  <c r="F749" i="52"/>
  <c r="F751" i="52"/>
  <c r="F758" i="52"/>
  <c r="F757" i="52" s="1"/>
  <c r="F756" i="52" s="1"/>
  <c r="F755" i="52" s="1"/>
  <c r="F764" i="52"/>
  <c r="F763" i="52" s="1"/>
  <c r="F762" i="52" s="1"/>
  <c r="F761" i="52" s="1"/>
  <c r="F760" i="52" s="1"/>
  <c r="F768" i="52"/>
  <c r="F767" i="52" s="1"/>
  <c r="F766" i="52" s="1"/>
  <c r="F774" i="52"/>
  <c r="F773" i="52" s="1"/>
  <c r="F772" i="52" s="1"/>
  <c r="F778" i="52"/>
  <c r="F777" i="52" s="1"/>
  <c r="F781" i="52"/>
  <c r="F780" i="52" s="1"/>
  <c r="F785" i="52"/>
  <c r="F784" i="52" s="1"/>
  <c r="F788" i="52"/>
  <c r="F792" i="52"/>
  <c r="F796" i="52"/>
  <c r="F795" i="52" s="1"/>
  <c r="F799" i="52"/>
  <c r="F803" i="52"/>
  <c r="F805" i="52"/>
  <c r="F807" i="52"/>
  <c r="F809" i="52"/>
  <c r="F812" i="52"/>
  <c r="F811" i="52" s="1"/>
  <c r="F817" i="52"/>
  <c r="F816" i="52" s="1"/>
  <c r="F815" i="52" s="1"/>
  <c r="F814" i="52" s="1"/>
  <c r="F822" i="52"/>
  <c r="F821" i="52" s="1"/>
  <c r="F820" i="52" s="1"/>
  <c r="F819" i="52" s="1"/>
  <c r="F827" i="52"/>
  <c r="F826" i="52" s="1"/>
  <c r="F831" i="52"/>
  <c r="F833" i="52"/>
  <c r="F836" i="52"/>
  <c r="F835" i="52" s="1"/>
  <c r="F839" i="52"/>
  <c r="F838" i="52" s="1"/>
  <c r="F846" i="52"/>
  <c r="F848" i="52"/>
  <c r="F851" i="52"/>
  <c r="F853" i="52"/>
  <c r="F855" i="52"/>
  <c r="F857" i="52"/>
  <c r="F862" i="52"/>
  <c r="F867" i="52"/>
  <c r="F866" i="52" s="1"/>
  <c r="F871" i="52"/>
  <c r="F874" i="52"/>
  <c r="F873" i="52" s="1"/>
  <c r="F877" i="52"/>
  <c r="F876" i="52" s="1"/>
  <c r="F881" i="52"/>
  <c r="F884" i="52"/>
  <c r="F887" i="52"/>
  <c r="F886" i="52" s="1"/>
  <c r="F890" i="52"/>
  <c r="F889" i="52" s="1"/>
  <c r="F894" i="52"/>
  <c r="F893" i="52" s="1"/>
  <c r="F897" i="52"/>
  <c r="F899" i="52"/>
  <c r="F902" i="52"/>
  <c r="F904" i="52"/>
  <c r="F908" i="52"/>
  <c r="F907" i="52" s="1"/>
  <c r="F910" i="52"/>
  <c r="F914" i="52"/>
  <c r="F913" i="52" s="1"/>
  <c r="F912" i="52" s="1"/>
  <c r="F919" i="52"/>
  <c r="F922" i="52"/>
  <c r="F924" i="52"/>
  <c r="F926" i="52"/>
  <c r="F932" i="52"/>
  <c r="F934" i="52"/>
  <c r="F938" i="52"/>
  <c r="F937" i="52" s="1"/>
  <c r="F941" i="52"/>
  <c r="F940" i="52" s="1"/>
  <c r="F946" i="52"/>
  <c r="F945" i="52" s="1"/>
  <c r="F944" i="52" s="1"/>
  <c r="F943" i="52" s="1"/>
  <c r="F953" i="52"/>
  <c r="F952" i="52" s="1"/>
  <c r="F956" i="52"/>
  <c r="F959" i="52"/>
  <c r="F958" i="52" s="1"/>
  <c r="F964" i="52"/>
  <c r="F963" i="52" s="1"/>
  <c r="F966" i="52"/>
  <c r="F973" i="52"/>
  <c r="F972" i="52" s="1"/>
  <c r="F975" i="52"/>
  <c r="F978" i="52"/>
  <c r="F977" i="52" s="1"/>
  <c r="F984" i="52"/>
  <c r="F983" i="52" s="1"/>
  <c r="F982" i="52" s="1"/>
  <c r="F981" i="52" s="1"/>
  <c r="F990" i="52"/>
  <c r="F989" i="52" s="1"/>
  <c r="F988" i="52" s="1"/>
  <c r="F994" i="52"/>
  <c r="F993" i="52" s="1"/>
  <c r="F997" i="52"/>
  <c r="F996" i="52" s="1"/>
  <c r="F1001" i="52"/>
  <c r="F1000" i="52" s="1"/>
  <c r="F999" i="52" s="1"/>
  <c r="F1005" i="52"/>
  <c r="F1007" i="52"/>
  <c r="F1010" i="52"/>
  <c r="F1009" i="52" s="1"/>
  <c r="F1017" i="52"/>
  <c r="F1016" i="52" s="1"/>
  <c r="F1015" i="52" s="1"/>
  <c r="F1014" i="52" s="1"/>
  <c r="F1013" i="52" s="1"/>
  <c r="F1024" i="52"/>
  <c r="F1028" i="52"/>
  <c r="F1033" i="52"/>
  <c r="F1032" i="52" s="1"/>
  <c r="F1031" i="52" s="1"/>
  <c r="F1038" i="52"/>
  <c r="F1037" i="52" s="1"/>
  <c r="F1036" i="52" s="1"/>
  <c r="F1035" i="52" s="1"/>
  <c r="F1043" i="52"/>
  <c r="F1042" i="52" s="1"/>
  <c r="F1041" i="52" s="1"/>
  <c r="F1040" i="52" s="1"/>
  <c r="F1049" i="52"/>
  <c r="F1048" i="52" s="1"/>
  <c r="F1047" i="52" s="1"/>
  <c r="F1046" i="52" s="1"/>
  <c r="F1053" i="52"/>
  <c r="F1052" i="52" s="1"/>
  <c r="F1051" i="52" s="1"/>
  <c r="F1057" i="52"/>
  <c r="F1056" i="52" s="1"/>
  <c r="F1055" i="52" s="1"/>
  <c r="F1061" i="52"/>
  <c r="F1060" i="52" s="1"/>
  <c r="F1068" i="52"/>
  <c r="F1070" i="52"/>
  <c r="F1075" i="52"/>
  <c r="F1074" i="52" s="1"/>
  <c r="F1073" i="52" s="1"/>
  <c r="F1072" i="52" s="1"/>
  <c r="F1081" i="52"/>
  <c r="F1080" i="52" s="1"/>
  <c r="F1086" i="52"/>
  <c r="F1085" i="52" s="1"/>
  <c r="F1088" i="52"/>
  <c r="F1091" i="52"/>
  <c r="F1090" i="52" s="1"/>
  <c r="F1097" i="52"/>
  <c r="F1096" i="52" s="1"/>
  <c r="F1100" i="52"/>
  <c r="F1099" i="52" s="1"/>
  <c r="F1102" i="52"/>
  <c r="F1105" i="52"/>
  <c r="F1104" i="52" s="1"/>
  <c r="F1109" i="52"/>
  <c r="F1108" i="52" s="1"/>
  <c r="F1112" i="52"/>
  <c r="F1111" i="52" s="1"/>
  <c r="F1117" i="52"/>
  <c r="F1116" i="52" s="1"/>
  <c r="F1121" i="52"/>
  <c r="F1120" i="52" s="1"/>
  <c r="F1119" i="52" s="1"/>
  <c r="F1124" i="52"/>
  <c r="F1123" i="52" s="1"/>
  <c r="F1132" i="52"/>
  <c r="F1131" i="52" s="1"/>
  <c r="F1130" i="52" s="1"/>
  <c r="F1129" i="52" s="1"/>
  <c r="F1128" i="52" s="1"/>
  <c r="F1127" i="52" s="1"/>
  <c r="F1126" i="52" s="1"/>
  <c r="F830" i="52" l="1"/>
  <c r="F829" i="52" s="1"/>
  <c r="F825" i="52" s="1"/>
  <c r="F824" i="52" s="1"/>
  <c r="F212" i="52"/>
  <c r="F357" i="52"/>
  <c r="F596" i="52"/>
  <c r="F638" i="52"/>
  <c r="F709" i="52"/>
  <c r="F936" i="52"/>
  <c r="F45" i="52"/>
  <c r="F44" i="52" s="1"/>
  <c r="F36" i="52" s="1"/>
  <c r="F35" i="52" s="1"/>
  <c r="F34" i="52" s="1"/>
  <c r="F423" i="52"/>
  <c r="F422" i="52" s="1"/>
  <c r="F421" i="52" s="1"/>
  <c r="F1004" i="52"/>
  <c r="F1003" i="52" s="1"/>
  <c r="F859" i="52"/>
  <c r="F787" i="52"/>
  <c r="F345" i="52"/>
  <c r="F931" i="52"/>
  <c r="F930" i="52" s="1"/>
  <c r="F929" i="52" s="1"/>
  <c r="F928" i="52" s="1"/>
  <c r="F880" i="52"/>
  <c r="F362" i="52"/>
  <c r="F585" i="52"/>
  <c r="F971" i="52"/>
  <c r="F970" i="52" s="1"/>
  <c r="F969" i="52" s="1"/>
  <c r="F541" i="52"/>
  <c r="F533" i="52" s="1"/>
  <c r="F532" i="52" s="1"/>
  <c r="F802" i="52"/>
  <c r="F801" i="52" s="1"/>
  <c r="F622" i="52"/>
  <c r="F226" i="52"/>
  <c r="F675" i="52"/>
  <c r="F1067" i="52"/>
  <c r="F1066" i="52" s="1"/>
  <c r="F1064" i="52" s="1"/>
  <c r="F1063" i="52" s="1"/>
  <c r="F794" i="52"/>
  <c r="F736" i="52"/>
  <c r="F735" i="52" s="1"/>
  <c r="F324" i="52"/>
  <c r="F776" i="52"/>
  <c r="F156" i="52"/>
  <c r="F97" i="52"/>
  <c r="F96" i="52" s="1"/>
  <c r="F95" i="52" s="1"/>
  <c r="F1084" i="52"/>
  <c r="F1079" i="52" s="1"/>
  <c r="F1078" i="52" s="1"/>
  <c r="F865" i="52"/>
  <c r="F845" i="52"/>
  <c r="F724" i="52"/>
  <c r="F127" i="52"/>
  <c r="F340" i="52"/>
  <c r="F220" i="52"/>
  <c r="F717" i="52"/>
  <c r="F552" i="52"/>
  <c r="F551" i="52" s="1"/>
  <c r="F550" i="52" s="1"/>
  <c r="F1023" i="52"/>
  <c r="F1022" i="52" s="1"/>
  <c r="F1021" i="52" s="1"/>
  <c r="F1020" i="52" s="1"/>
  <c r="F951" i="52"/>
  <c r="F950" i="52" s="1"/>
  <c r="F949" i="52" s="1"/>
  <c r="F901" i="52"/>
  <c r="F516" i="52"/>
  <c r="F444" i="52"/>
  <c r="F443" i="52" s="1"/>
  <c r="F442" i="52" s="1"/>
  <c r="F441" i="52" s="1"/>
  <c r="F651" i="52"/>
  <c r="F388" i="52"/>
  <c r="F387" i="52" s="1"/>
  <c r="F280" i="52"/>
  <c r="F279" i="52" s="1"/>
  <c r="F132" i="52"/>
  <c r="F1115" i="52"/>
  <c r="F1114" i="52" s="1"/>
  <c r="F1095" i="52"/>
  <c r="F1094" i="52" s="1"/>
  <c r="F921" i="52"/>
  <c r="F918" i="52" s="1"/>
  <c r="F917" i="52" s="1"/>
  <c r="F850" i="52"/>
  <c r="F744" i="52"/>
  <c r="F743" i="52" s="1"/>
  <c r="F1107" i="52"/>
  <c r="F906" i="52"/>
  <c r="F896" i="52"/>
  <c r="F481" i="52"/>
  <c r="F477" i="52" s="1"/>
  <c r="F436" i="52"/>
  <c r="F435" i="52" s="1"/>
  <c r="F434" i="52" s="1"/>
  <c r="F401" i="52"/>
  <c r="F400" i="52" s="1"/>
  <c r="F399" i="52" s="1"/>
  <c r="F296" i="52"/>
  <c r="F203" i="52"/>
  <c r="F202" i="52" s="1"/>
  <c r="F201" i="52" s="1"/>
  <c r="F317" i="52"/>
  <c r="F316" i="52" s="1"/>
  <c r="F315" i="52" s="1"/>
  <c r="F179" i="52"/>
  <c r="F161" i="52"/>
  <c r="F149" i="52"/>
  <c r="F21" i="52"/>
  <c r="F17" i="52" s="1"/>
  <c r="F16" i="52" s="1"/>
  <c r="F15" i="52" s="1"/>
  <c r="F962" i="52"/>
  <c r="F961" i="52" s="1"/>
  <c r="F992" i="52"/>
  <c r="F258" i="52"/>
  <c r="F257" i="52" s="1"/>
  <c r="F256" i="52" s="1"/>
  <c r="F255" i="52" s="1"/>
  <c r="F193" i="52"/>
  <c r="F192" i="52" s="1"/>
  <c r="F191" i="52" s="1"/>
  <c r="F693" i="52"/>
  <c r="F692" i="52" s="1"/>
  <c r="F681" i="52"/>
  <c r="F565" i="52"/>
  <c r="F564" i="52" s="1"/>
  <c r="F563" i="52" s="1"/>
  <c r="F562" i="52" s="1"/>
  <c r="F497" i="52"/>
  <c r="F493" i="52" s="1"/>
  <c r="F470" i="52"/>
  <c r="F469" i="52" s="1"/>
  <c r="F306" i="52"/>
  <c r="F305" i="52" s="1"/>
  <c r="F304" i="52" s="1"/>
  <c r="F120" i="52"/>
  <c r="F114" i="52"/>
  <c r="F81" i="52"/>
  <c r="F80" i="52" s="1"/>
  <c r="F580" i="52" l="1"/>
  <c r="F579" i="52" s="1"/>
  <c r="F578" i="52" s="1"/>
  <c r="F1065" i="52"/>
  <c r="F621" i="52"/>
  <c r="F620" i="52" s="1"/>
  <c r="F619" i="52" s="1"/>
  <c r="F420" i="52"/>
  <c r="F356" i="52"/>
  <c r="F355" i="52" s="1"/>
  <c r="F354" i="52" s="1"/>
  <c r="F275" i="52"/>
  <c r="F844" i="52"/>
  <c r="F948" i="52"/>
  <c r="F783" i="52"/>
  <c r="F771" i="52" s="1"/>
  <c r="F770" i="52" s="1"/>
  <c r="F734" i="52"/>
  <c r="F733" i="52" s="1"/>
  <c r="F704" i="52"/>
  <c r="F703" i="52" s="1"/>
  <c r="F339" i="52"/>
  <c r="F338" i="52" s="1"/>
  <c r="F337" i="52" s="1"/>
  <c r="F336" i="52" s="1"/>
  <c r="F892" i="52"/>
  <c r="F879" i="52" s="1"/>
  <c r="F987" i="52"/>
  <c r="F986" i="52" s="1"/>
  <c r="F980" i="52" s="1"/>
  <c r="F219" i="52"/>
  <c r="F211" i="52" s="1"/>
  <c r="F148" i="52"/>
  <c r="F144" i="52" s="1"/>
  <c r="F143" i="52" s="1"/>
  <c r="F674" i="52"/>
  <c r="F673" i="52" s="1"/>
  <c r="F79" i="52"/>
  <c r="F1093" i="52"/>
  <c r="F1077" i="52" s="1"/>
  <c r="F531" i="52"/>
  <c r="F1012" i="52"/>
  <c r="F119" i="52"/>
  <c r="F274" i="52"/>
  <c r="F254" i="52" s="1"/>
  <c r="F386" i="52"/>
  <c r="F376" i="52" s="1"/>
  <c r="F476" i="52"/>
  <c r="F468" i="52" s="1"/>
  <c r="F419" i="52" l="1"/>
  <c r="F672" i="52"/>
  <c r="F577" i="52" s="1"/>
  <c r="F843" i="52"/>
  <c r="F842" i="52" s="1"/>
  <c r="F841" i="52" s="1"/>
  <c r="F303" i="52"/>
  <c r="F113" i="52"/>
  <c r="F8" i="52" s="1"/>
  <c r="F1134" i="52" l="1"/>
</calcChain>
</file>

<file path=xl/sharedStrings.xml><?xml version="1.0" encoding="utf-8"?>
<sst xmlns="http://schemas.openxmlformats.org/spreadsheetml/2006/main" count="4930" uniqueCount="891">
  <si>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</si>
  <si>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</si>
  <si>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</si>
  <si>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</si>
  <si>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</si>
  <si>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</si>
  <si>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</si>
  <si>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</si>
  <si>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</si>
  <si>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</si>
  <si>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</si>
  <si>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</si>
  <si>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</si>
  <si>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</si>
  <si>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</si>
  <si>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</si>
  <si>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</si>
  <si>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</si>
  <si>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</si>
  <si>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</si>
  <si>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</si>
  <si>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</si>
  <si>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</si>
  <si>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</si>
  <si>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</si>
  <si>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</si>
  <si>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</si>
  <si>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</si>
  <si>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</si>
  <si>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</si>
  <si>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</si>
  <si>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</si>
  <si>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</si>
  <si>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</si>
  <si>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</si>
  <si>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</si>
  <si>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</si>
  <si>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</si>
  <si>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</si>
  <si>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</si>
  <si>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</si>
  <si>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</si>
  <si>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</si>
  <si>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</si>
  <si>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</si>
  <si>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</si>
  <si>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</si>
  <si>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</si>
  <si>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</si>
  <si>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</si>
  <si>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</si>
  <si>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</si>
  <si>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</si>
  <si>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</si>
  <si>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</si>
  <si>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</si>
  <si>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Обеспечение расходных обязательств на выплаты персоналу органов местного самоуправления</t>
  </si>
  <si>
    <t>11 1 50 70030</t>
  </si>
  <si>
    <t>Функционирование Правительства Российской Федерации, высших исполнительных органов государственной власти  субъектов Российской Федерации, местных администраций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</si>
  <si>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</si>
  <si>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</si>
  <si>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</si>
  <si>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</si>
  <si>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</si>
  <si>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</si>
  <si>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11 1 50 72314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</si>
  <si>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</si>
  <si>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</si>
  <si>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</si>
  <si>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</si>
  <si>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</si>
  <si>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</si>
  <si>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</si>
  <si>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</si>
  <si>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</si>
  <si>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</si>
  <si>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</si>
  <si>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</si>
  <si>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</si>
  <si>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</si>
  <si>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</si>
  <si>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</si>
  <si>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</si>
  <si>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</si>
  <si>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</si>
  <si>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</si>
  <si>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</si>
  <si>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</si>
  <si>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«Развитие туризма в Великоустюгском муниципальном округе на 2023-2027 годы»</t>
  </si>
  <si>
    <t>04 0 00 00000</t>
  </si>
  <si>
    <t>Проведение мероприятий и участие в них</t>
  </si>
  <si>
    <t>04 0 40 00000</t>
  </si>
  <si>
    <t xml:space="preserve">Организация и проведение праздничных мероприятий </t>
  </si>
  <si>
    <t>Организация мероприятий и информационных туров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</si>
  <si>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</si>
  <si>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</si>
  <si>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</si>
  <si>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</si>
  <si>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Приобретение современных средств для хранения документов (стеллажи, архивные короба, абсорбирующие таблетки и др.)</t>
  </si>
  <si>
    <t>06 0 20 00001</t>
  </si>
  <si>
    <t>Приобретение оборудования, мебели для повышения качества услуг в сфере архивного дела</t>
  </si>
  <si>
    <t>06 0 20 00002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</si>
  <si>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</si>
  <si>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</si>
  <si>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</si>
  <si>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</si>
  <si>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</si>
  <si>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</si>
  <si>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</si>
  <si>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</si>
  <si>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</si>
  <si>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</si>
  <si>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</si>
  <si>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</si>
  <si>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</si>
  <si>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</si>
  <si>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</si>
  <si>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</si>
  <si>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</si>
  <si>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</si>
  <si>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</si>
  <si>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</si>
  <si>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</si>
  <si>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</si>
  <si>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</si>
  <si>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</si>
  <si>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11 1 40 20002</t>
  </si>
  <si>
    <t>11 1 50 10000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</si>
  <si>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</si>
  <si>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</si>
  <si>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</si>
  <si>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</si>
  <si>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</si>
  <si>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</si>
  <si>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</si>
  <si>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</si>
  <si>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</si>
  <si>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</si>
  <si>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</si>
  <si>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</si>
  <si>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</si>
  <si>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</si>
  <si>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</si>
  <si>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</si>
  <si>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</si>
  <si>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</si>
  <si>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</si>
  <si>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</si>
  <si>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</si>
  <si>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</si>
  <si>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</si>
  <si>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</si>
  <si>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</si>
  <si>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</si>
  <si>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</si>
  <si>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</si>
  <si>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</si>
  <si>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</si>
  <si>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</si>
  <si>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Выполнение работ по распоряжению имуществом (в том числе оценка имущества, подготовка технических планов и прочие работы и услуги)</t>
  </si>
  <si>
    <t>23 0 80 10001</t>
  </si>
  <si>
    <t>Расходы по содержанию муниципального имущества  (в том числе казны)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</si>
  <si>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</si>
  <si>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</si>
  <si>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</si>
  <si>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Выполнение работ по распоряжению земельными участками (в том числе оценка земельных участков, подготовка межевых планов и прочие работы и услуги)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</si>
  <si>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</si>
  <si>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</si>
  <si>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</si>
  <si>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</si>
  <si>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</si>
  <si>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</si>
  <si>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</si>
  <si>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</si>
  <si>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</si>
  <si>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</si>
  <si>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</si>
  <si>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</si>
  <si>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</si>
  <si>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</si>
  <si>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</si>
  <si>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</si>
  <si>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</si>
  <si>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</si>
  <si>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</si>
  <si>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</si>
  <si>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</si>
  <si>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</si>
  <si>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</si>
  <si>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</si>
  <si>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</si>
  <si>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</si>
  <si>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</si>
  <si>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</si>
  <si>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</si>
  <si>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</si>
  <si>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</si>
  <si>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</si>
  <si>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</si>
  <si>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</si>
  <si>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</si>
  <si>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</si>
  <si>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</si>
  <si>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</si>
  <si>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</si>
  <si>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</si>
  <si>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</si>
  <si>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</si>
  <si>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</si>
  <si>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</si>
  <si>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</si>
  <si>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</si>
  <si>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</si>
  <si>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Оказание содействия лицам, освободившимся из мест лишения свободы, оказание им социальной помощи, в восстановлении профессиональных навыков, профориентация, организация работы по их трудовой занятости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</si>
  <si>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</si>
  <si>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</si>
  <si>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</si>
  <si>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</si>
  <si>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</si>
  <si>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</si>
  <si>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</si>
  <si>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</si>
  <si>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</si>
  <si>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</si>
  <si>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</si>
  <si>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</si>
  <si>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</si>
  <si>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</si>
  <si>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</si>
  <si>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</si>
  <si>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</si>
  <si>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</si>
  <si>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</si>
  <si>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</si>
  <si>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</si>
  <si>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</si>
  <si>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</si>
  <si>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</si>
  <si>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</si>
  <si>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</si>
  <si>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</si>
  <si>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</si>
  <si>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</si>
  <si>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</si>
  <si>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</si>
  <si>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</si>
  <si>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</si>
  <si>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</si>
  <si>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</si>
  <si>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</si>
  <si>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</si>
  <si>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</si>
  <si>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</si>
  <si>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</si>
  <si>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</si>
  <si>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</si>
  <si>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</si>
  <si>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</si>
  <si>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</si>
  <si>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Возмещение убытков по перевозке пассажиров речным транспортом </t>
  </si>
  <si>
    <t>15 2 40 20001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</si>
  <si>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</si>
  <si>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</si>
  <si>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</si>
  <si>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</si>
  <si>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</si>
  <si>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</si>
  <si>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</si>
  <si>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</si>
  <si>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</si>
  <si>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</si>
  <si>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</si>
  <si>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</si>
  <si>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</si>
  <si>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</si>
  <si>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</si>
  <si>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</si>
  <si>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</si>
  <si>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</si>
  <si>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</si>
  <si>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</si>
  <si>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</si>
  <si>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</si>
  <si>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</si>
  <si>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</si>
  <si>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</si>
  <si>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</si>
  <si>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</si>
  <si>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</si>
  <si>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</si>
  <si>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</si>
  <si>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</si>
  <si>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</si>
  <si>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</si>
  <si>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</si>
  <si>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</si>
  <si>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</si>
  <si>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</si>
  <si>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</si>
  <si>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</si>
  <si>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</si>
  <si>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</si>
  <si>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</si>
  <si>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</si>
  <si>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</si>
  <si>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</si>
  <si>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</si>
  <si>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</si>
  <si>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19 2 40 20000</t>
  </si>
  <si>
    <t xml:space="preserve">Организация проведения конкурса профессионального мастерства работников торговли и общественного питания </t>
  </si>
  <si>
    <t>19 2 40 20001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</si>
  <si>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</si>
  <si>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</si>
  <si>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</si>
  <si>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</si>
  <si>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</si>
  <si>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</si>
  <si>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</si>
  <si>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</si>
  <si>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Обеспечение мероприятий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</si>
  <si>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</si>
  <si>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</si>
  <si>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</si>
  <si>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</si>
  <si>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</si>
  <si>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>Обеспечение  мероприятий по переселению граждан из аварийного жилищного фонда за счет средств бюджета округа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</si>
  <si>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</si>
  <si>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</si>
  <si>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</si>
  <si>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</si>
  <si>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</si>
  <si>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23 0 80 10004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</si>
  <si>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</si>
  <si>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</si>
  <si>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</si>
  <si>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Подпрограмма  «Модернизация системы коммунальной инфраструктуры</t>
  </si>
  <si>
    <t>17 5 00 00000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</si>
  <si>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</si>
  <si>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</si>
  <si>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</si>
  <si>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</si>
  <si>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</si>
  <si>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 xml:space="preserve">Разработка проекта рекультивации земельных участков, занятых несанкционированными свалками </t>
  </si>
  <si>
    <t>17 5 10 S3370</t>
  </si>
  <si>
    <t>Мероприятия в сфере коммунального хозяйства</t>
  </si>
  <si>
    <t>17 5 40 00000</t>
  </si>
  <si>
    <t xml:space="preserve">Разработка программы комплексного развития систем коммунальной инфраструктуры, схем теплоснабжения, водоснабжения и водоотведения </t>
  </si>
  <si>
    <t>17 5 40 00001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</si>
  <si>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</si>
  <si>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</si>
  <si>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</si>
  <si>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</si>
  <si>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Реализация регионального проекта «Чистая вода"</t>
  </si>
  <si>
    <t>17 5 F5 00000</t>
  </si>
  <si>
    <t xml:space="preserve">Cтроительство и реконструкцию (модернизацию) объектов питьевого водоснабжения 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</si>
  <si>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</si>
  <si>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</si>
  <si>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</si>
  <si>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Формирование комфортной туристской среды</t>
  </si>
  <si>
    <t>04 0 40 10000</t>
  </si>
  <si>
    <t>04 0 40 10001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</si>
  <si>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</si>
  <si>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</si>
  <si>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</si>
  <si>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</si>
  <si>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</si>
  <si>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</si>
  <si>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</si>
  <si>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</si>
  <si>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</si>
  <si>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</si>
  <si>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</si>
  <si>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</si>
  <si>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</si>
  <si>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</si>
  <si>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</si>
  <si>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</si>
  <si>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</si>
  <si>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</si>
  <si>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</si>
  <si>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</si>
  <si>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</si>
  <si>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 xml:space="preserve">Выполнение работ  по содержанию тротуаров и дворовых территорий 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</si>
  <si>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</si>
  <si>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</si>
  <si>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</si>
  <si>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</si>
  <si>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</si>
  <si>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</si>
  <si>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</si>
  <si>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</si>
  <si>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</si>
  <si>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</si>
  <si>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</si>
  <si>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</si>
  <si>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</si>
  <si>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</si>
  <si>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</si>
  <si>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</si>
  <si>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</si>
  <si>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</si>
  <si>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</si>
  <si>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</si>
  <si>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</si>
  <si>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</si>
  <si>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</si>
  <si>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</si>
  <si>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</si>
  <si>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</si>
  <si>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</si>
  <si>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</si>
  <si>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</si>
  <si>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</si>
  <si>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</si>
  <si>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</si>
  <si>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</si>
  <si>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</si>
  <si>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</si>
  <si>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</si>
  <si>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</si>
  <si>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</si>
  <si>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</si>
  <si>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</si>
  <si>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</si>
  <si>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</si>
  <si>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</si>
  <si>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</si>
  <si>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</si>
  <si>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</si>
  <si>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</si>
  <si>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</si>
  <si>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</si>
  <si>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</si>
  <si>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</si>
  <si>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</si>
  <si>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</si>
  <si>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</si>
  <si>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</si>
  <si>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</si>
  <si>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</si>
  <si>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</si>
  <si>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</si>
  <si>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</si>
  <si>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</si>
  <si>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</si>
  <si>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</si>
  <si>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</si>
  <si>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</si>
  <si>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</si>
  <si>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</si>
  <si>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</si>
  <si>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</si>
  <si>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</si>
  <si>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</si>
  <si>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</si>
  <si>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</si>
  <si>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</si>
  <si>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</si>
  <si>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</si>
  <si>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</si>
  <si>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</si>
  <si>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</si>
  <si>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</si>
  <si>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</si>
  <si>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</si>
  <si>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</si>
  <si>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</si>
  <si>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</si>
  <si>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</si>
  <si>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01 3 10 00000</t>
  </si>
  <si>
    <t>Ремонты организаций дополнительного образования</t>
  </si>
  <si>
    <t>01 3 10 00001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</si>
  <si>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</si>
  <si>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01 3 10 S1410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</si>
  <si>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</si>
  <si>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</si>
  <si>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</si>
  <si>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</si>
  <si>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</si>
  <si>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</si>
  <si>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</si>
  <si>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</si>
  <si>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</si>
  <si>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</si>
  <si>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</si>
  <si>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</si>
  <si>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</si>
  <si>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</si>
  <si>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</si>
  <si>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</si>
  <si>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</si>
  <si>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</si>
  <si>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</si>
  <si>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</si>
  <si>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</si>
  <si>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</si>
  <si>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</si>
  <si>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</si>
  <si>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</si>
  <si>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</si>
  <si>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</si>
  <si>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</si>
  <si>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</si>
  <si>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</si>
  <si>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</si>
  <si>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</si>
  <si>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</si>
  <si>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</si>
  <si>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</si>
  <si>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</si>
  <si>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</si>
  <si>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</si>
  <si>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</si>
  <si>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</si>
  <si>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</si>
  <si>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</si>
  <si>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</si>
  <si>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</si>
  <si>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</si>
  <si>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</si>
  <si>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</si>
  <si>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</si>
  <si>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</si>
  <si>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</si>
  <si>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</si>
  <si>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</si>
  <si>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</si>
  <si>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</si>
  <si>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</si>
  <si>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</si>
  <si>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</si>
  <si>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</si>
  <si>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</si>
  <si>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</si>
  <si>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</si>
  <si>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</si>
  <si>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</si>
  <si>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</si>
  <si>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</si>
  <si>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</si>
  <si>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</si>
  <si>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</si>
  <si>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</si>
  <si>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</si>
  <si>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</si>
  <si>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</si>
  <si>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</si>
  <si>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</si>
  <si>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</si>
  <si>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</si>
  <si>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</si>
  <si>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</si>
  <si>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</si>
  <si>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</si>
  <si>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</si>
  <si>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</si>
  <si>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</si>
  <si>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Единовременные выплаты педагогическим работникам, проживающим и работающим в сельской местности</t>
  </si>
  <si>
    <t>01 4 60 72020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</si>
  <si>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</si>
  <si>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</si>
  <si>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</si>
  <si>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</si>
  <si>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</si>
  <si>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</si>
  <si>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</si>
  <si>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</si>
  <si>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</si>
  <si>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Оплата обучения курсов повышения квалификации, профессиональной подготовки, семинаров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</si>
  <si>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</si>
  <si>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</si>
  <si>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</si>
  <si>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</si>
  <si>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</si>
  <si>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</si>
  <si>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в рамках реализации проекта «Сельская библиотека»</t>
  </si>
  <si>
    <t>02 1 10 S1960</t>
  </si>
  <si>
    <t>02 1 20 00000</t>
  </si>
  <si>
    <t>02 1 20 00001</t>
  </si>
  <si>
    <t>Комплектование библиотечных фондов</t>
  </si>
  <si>
    <t>02 1 20 00002</t>
  </si>
  <si>
    <t>Комплектование книжных фондов муниципальных библиотек</t>
  </si>
  <si>
    <t>Укрепление материально-технической базы в рамках реализации проекта "Сельская библиотека"</t>
  </si>
  <si>
    <t>02 1 20 S1960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</si>
  <si>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</si>
  <si>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</si>
  <si>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</si>
  <si>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</si>
  <si>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</si>
  <si>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</si>
  <si>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</si>
  <si>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</si>
  <si>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</si>
  <si>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"Культурная среда"</t>
  </si>
  <si>
    <t>02 1 А1 00000</t>
  </si>
  <si>
    <t>Создание модельных муниципальных библиотек</t>
  </si>
  <si>
    <t>02 1 А1 54540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</si>
  <si>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</si>
  <si>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</si>
  <si>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</si>
  <si>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</si>
  <si>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</si>
  <si>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</si>
  <si>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</si>
  <si>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</si>
  <si>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</si>
  <si>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</si>
  <si>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</si>
  <si>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</si>
  <si>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</si>
  <si>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</si>
  <si>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</si>
  <si>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</si>
  <si>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</si>
  <si>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</si>
  <si>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</si>
  <si>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</si>
  <si>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</si>
  <si>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</si>
  <si>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</si>
  <si>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</si>
  <si>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</si>
  <si>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</si>
  <si>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</si>
  <si>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</si>
  <si>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</si>
  <si>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</si>
  <si>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</si>
  <si>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</si>
  <si>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</si>
  <si>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</si>
  <si>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</si>
  <si>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</si>
  <si>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</si>
  <si>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</si>
  <si>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11 1 40 10004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</si>
  <si>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</si>
  <si>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</si>
  <si>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</si>
  <si>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</si>
  <si>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</si>
  <si>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</si>
  <si>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</si>
  <si>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Проведение конкурса проектов   на новый туристический маршрут, на новый объект показа</t>
  </si>
  <si>
    <t>04 0 40 20001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</si>
  <si>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</si>
  <si>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</si>
  <si>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</si>
  <si>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</si>
  <si>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</si>
  <si>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</si>
  <si>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</si>
  <si>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</si>
  <si>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</si>
  <si>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</si>
  <si>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</si>
  <si>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</si>
  <si>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</si>
  <si>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</si>
  <si>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</si>
  <si>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</si>
  <si>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</si>
  <si>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</si>
  <si>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</si>
  <si>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</si>
  <si>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</si>
  <si>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</si>
  <si>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</si>
  <si>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</si>
  <si>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</si>
  <si>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</si>
  <si>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</si>
  <si>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</si>
  <si>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</si>
  <si>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</si>
  <si>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</si>
  <si>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</si>
  <si>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 xml:space="preserve">Предоставление государственной поддержки (социальные выплаты) молодым семьям на приобретение (строительство) жилья 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</si>
  <si>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</si>
  <si>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</si>
  <si>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</si>
  <si>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</si>
  <si>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</si>
  <si>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</si>
  <si>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</si>
  <si>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</si>
  <si>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</si>
  <si>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</si>
  <si>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</si>
  <si>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</si>
  <si>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</si>
  <si>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</si>
  <si>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</si>
  <si>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</si>
  <si>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</si>
  <si>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</si>
  <si>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</si>
  <si>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12 0 20 00000</t>
  </si>
  <si>
    <t>12 0 50 00000</t>
  </si>
  <si>
    <t>12 0 50 10000</t>
  </si>
  <si>
    <t>Финансовое обеспечение МБУ "Спортивная школа Великоустюгского округа"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</si>
  <si>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</si>
  <si>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</si>
  <si>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</si>
  <si>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</si>
  <si>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</si>
  <si>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</si>
  <si>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</si>
  <si>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</si>
  <si>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</si>
  <si>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</si>
  <si>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</si>
  <si>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</si>
  <si>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</si>
  <si>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</si>
  <si>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</si>
  <si>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</si>
  <si>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Основное мероприятие "Реализация регионального проекта "Спорт - норма жизни" в части обеспечения подготовки спортивного резерва"</t>
  </si>
  <si>
    <t>12 0 P5 00000</t>
  </si>
  <si>
    <t>Подготовка спортивного резерва для спортивных команд Вологодской области</t>
  </si>
  <si>
    <t>12 0 P5 71730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</si>
  <si>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</si>
  <si>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</si>
  <si>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</si>
  <si>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</si>
  <si>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Выполнение работ по сносу объектов аварийного жилищного фонда</t>
  </si>
  <si>
    <t>12 0 20 00001</t>
  </si>
  <si>
    <t>Укрепление материально-технической базы учреждений физической культуры и спорта</t>
  </si>
  <si>
    <t>Информационное обеспечение туристкой деятельности и продвижение туристского продукта округа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</si>
  <si>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</si>
  <si>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</si>
  <si>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</si>
  <si>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</si>
  <si>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</si>
  <si>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</si>
  <si>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</si>
  <si>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</si>
  <si>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</si>
  <si>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</si>
  <si>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</si>
  <si>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</si>
  <si>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</si>
  <si>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</si>
  <si>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10 0 20 60000</t>
  </si>
  <si>
    <t>10 0 20 60001</t>
  </si>
  <si>
    <t>10 0 60 60000</t>
  </si>
  <si>
    <t>10 0 60 60003</t>
  </si>
  <si>
    <t>04 0 40 60000</t>
  </si>
  <si>
    <t>04 0 40 60001</t>
  </si>
  <si>
    <t>04 0 40 60003</t>
  </si>
  <si>
    <t>04 0 40 60005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</si>
  <si>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</si>
  <si>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</si>
  <si>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</si>
  <si>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</si>
  <si>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</si>
  <si>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Укомплектование служебных жилых помещений мебелью и другими необходимыми для проживания предметами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</si>
  <si>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</si>
  <si>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Освещение туристических объектов и маршрутов</t>
  </si>
  <si>
    <t>17 2 F3 6748S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</si>
  <si>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</si>
  <si>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</si>
  <si>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</si>
  <si>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Поощрение победителей конкурсов «Лучший староста», проекта территориальное общественное самоуправление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</si>
  <si>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</si>
  <si>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</si>
  <si>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</si>
  <si>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</si>
  <si>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Проведение противопожарных и охранных мероприятий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</si>
  <si>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</si>
  <si>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</si>
  <si>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17 1 F2 54240</t>
  </si>
  <si>
    <t>Благоустройство общественной территории -Городище, Смольниковское и Александровское озера в городе Великий Устюг</t>
  </si>
  <si>
    <t>Сбор, удаление отходов и очистка сточных вод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</si>
  <si>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</si>
  <si>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</si>
  <si>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</si>
  <si>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</si>
  <si>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01 2 50 S1460</t>
  </si>
  <si>
    <t>01 1 50 S1460</t>
  </si>
  <si>
    <t>12 0 40 S1760</t>
  </si>
  <si>
    <t>02 1 20 S1980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</si>
  <si>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</si>
  <si>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</si>
  <si>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07 0 20 S1060</t>
  </si>
  <si>
    <t xml:space="preserve">                                                                                               Приложение 3                                                                                                                                                                                                                                                             к решению Великоустюгской Думы                                                                                                                                                от 00.12.2022  №                                                                                                                                 "О бюджете округа на 2023 год                                                                                                                           и плановый период 2024 и 2025 годов"                                                                                                                                                     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</si>
  <si>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2023 год</t>
  </si>
  <si>
    <t>тыс. рублей</t>
  </si>
  <si>
    <t>Сумма</t>
  </si>
  <si>
    <t>Наименование расходов</t>
  </si>
  <si>
    <t>Подготовка и проведение официальных приёмов, торжественных мероприятий, встреч с участием Главы Великоустюгского муниципального округа</t>
  </si>
  <si>
    <t>Обеспечение деятельности аппарата управления строительства и жилищно-коммунального хозяйства</t>
  </si>
  <si>
    <t>ФИЗИЧЕСКАЯ КУЛЬТУРА И СПОРТ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</si>
  <si>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</si>
  <si>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"Другие вопросы в области  образования"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</si>
  <si>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</si>
  <si>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Компенсация платы за наём жилого помещения</t>
  </si>
  <si>
    <t>11 2 90 10003</t>
  </si>
  <si>
    <t>07 0 30 40001</t>
  </si>
  <si>
    <t>23 0 50 70030</t>
  </si>
  <si>
    <t>17 4 50 70030</t>
  </si>
  <si>
    <t>01 4 50 70030</t>
  </si>
  <si>
    <t>02 2 50 70030</t>
  </si>
  <si>
    <t>Дотация на реализацию расходных обязательств в части обеспечения оплаты труда</t>
  </si>
  <si>
    <t>06 0 50 70030</t>
  </si>
  <si>
    <t>02 3 50 70030</t>
  </si>
  <si>
    <t>02 1 50 70030</t>
  </si>
  <si>
    <t>90 0 90 10001</t>
  </si>
  <si>
    <t>Расходы по исполнительным листам к казне округа</t>
  </si>
  <si>
    <t>Расходы по исполнительным листам</t>
  </si>
  <si>
    <t>90 0 90 10000</t>
  </si>
  <si>
    <t>Прочие непрограммные расходы</t>
  </si>
  <si>
    <t>90 0 90 00000</t>
  </si>
  <si>
    <t>12 0 50 70030</t>
  </si>
  <si>
    <t>Подпрограмма "Благоустройство территорий"</t>
  </si>
  <si>
    <t>17 4 50 10001</t>
  </si>
  <si>
    <t>17 4 50 10000</t>
  </si>
  <si>
    <t>01 1 50 70030</t>
  </si>
  <si>
    <t>01 2 50 70030</t>
  </si>
  <si>
    <t>01 3 50 70030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</si>
  <si>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</si>
  <si>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02 1 10 00001</t>
  </si>
  <si>
    <t>Ремонты МКУК «Великоустюгская ЦБС»</t>
  </si>
  <si>
    <t>12 0 10 00000</t>
  </si>
  <si>
    <t>12 0 10 00001</t>
  </si>
  <si>
    <t>Проведение ремонтов учреждений физической культуры и спорта</t>
  </si>
  <si>
    <t>02 3 30 00000</t>
  </si>
  <si>
    <t>02 3 30 00001</t>
  </si>
  <si>
    <t>Мероприятия по обеспечению безопасности учреждений дополнительного образования детей в сфере культуры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</si>
  <si>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</si>
  <si>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17 5 G2 S3330</t>
  </si>
  <si>
    <t>17 5 G2 00000</t>
  </si>
  <si>
    <t>Реализация регионального проекта "Комплексная система обращения с твёрдыми коммунальными отходами"</t>
  </si>
  <si>
    <t>Строительство, реконструкция, капитальный ремонт и ремонт общеобразовательных организаций</t>
  </si>
  <si>
    <t>01 2 10 S1940</t>
  </si>
  <si>
    <t>Кооректировка проектной документации на строительство, реконструкцию объектов инженерной защиты и берегоукрепительных сооружений</t>
  </si>
  <si>
    <t>17 5 10 S1770</t>
  </si>
  <si>
    <t>Содержание автомобильных дорог с привлечением средств Дорожного фонда области</t>
  </si>
  <si>
    <t>15 1 80 S1350</t>
  </si>
  <si>
    <t>10 0 10 00000</t>
  </si>
  <si>
    <t>Связь и информатика</t>
  </si>
  <si>
    <t>18 0 10 00000</t>
  </si>
  <si>
    <t>Капитальные расходы, ремонты, в том числе проектно-изыскательские работы, в рамках проекта «Народный бюджет»</t>
  </si>
  <si>
    <t>18 0 10 S2270</t>
  </si>
  <si>
    <t>18 0 20 00000</t>
  </si>
  <si>
    <t>18 0 20 S2270</t>
  </si>
  <si>
    <t>Укрепление материально-технической базы, в рамках проекта «Народный бюджет»</t>
  </si>
  <si>
    <t>18 0 80 00000</t>
  </si>
  <si>
    <t>18 0 80 S2270</t>
  </si>
  <si>
    <t>Содержание объектов благоустройства, в рамках проекта «Народный бюджет»</t>
  </si>
  <si>
    <t>10 0 10 40000</t>
  </si>
  <si>
    <t>10 0 10 40002</t>
  </si>
  <si>
    <t>Осуществление ремонтов сельских ФАПов</t>
  </si>
  <si>
    <t>07 0 20 S1430</t>
  </si>
  <si>
    <t xml:space="preserve">Приобретение автогородка в образовательные учреждения </t>
  </si>
  <si>
    <t>18 0 50 10002</t>
  </si>
  <si>
    <t>Обеспечение учреждений округа программными продуктами</t>
  </si>
  <si>
    <t>Исполнение судебных актов</t>
  </si>
  <si>
    <t>01 3 20 S1410</t>
  </si>
  <si>
    <t>Приобретение оборудования в целях повышения уровня доступности для инвалидов и других маломобильных групп населения объектов муниципальных образовательных организаций</t>
  </si>
  <si>
    <t>Субсидии автономным учреждениям</t>
  </si>
  <si>
    <t>Организация и проведение конкурсов в рамках «Прокопьевская ярмарка» и «Никольская ярмарка»</t>
  </si>
  <si>
    <t>Содержание объектов местного значения</t>
  </si>
  <si>
    <t>26 0 80 00000</t>
  </si>
  <si>
    <t>Реализация мероприятий по содержанию и развитию инфраструктуры на сельских территорий</t>
  </si>
  <si>
    <t>26 0 80 L5767</t>
  </si>
  <si>
    <t>Муниципальная программа «Обеспечение законности, правопорядка и общественной безопасности в Великоустюгском муниципальном районе на 2023-2027 годы»</t>
  </si>
  <si>
    <t>Предоставление дополнительной  меры социальной поддержки в виде единовременной денежной выплаты</t>
  </si>
  <si>
    <t>07 0 60 10003</t>
  </si>
  <si>
    <t>830</t>
  </si>
  <si>
    <t>Приобретение жилья</t>
  </si>
  <si>
    <t>01 4 10 00000</t>
  </si>
  <si>
    <t>01 4 10 00001</t>
  </si>
  <si>
    <t>17 4 10 00000</t>
  </si>
  <si>
    <t>17 4 10 00001</t>
  </si>
  <si>
    <t>Строительство и ремонт тротуаров и дворовых территорий (кроме мероприятий программы «Формирование комфортной городской среды»)</t>
  </si>
  <si>
    <t>17 4 80 00001</t>
  </si>
  <si>
    <t>Обеспечение организации и обслуживания уличного освещения</t>
  </si>
  <si>
    <t>17 4 50 10002</t>
  </si>
  <si>
    <t>Содержание муниципального бюджетного учреждения "Благоустройство"</t>
  </si>
  <si>
    <t>19 1 40 30001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</si>
  <si>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</si>
  <si>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</si>
  <si>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</si>
  <si>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11 1 50 55490</t>
  </si>
  <si>
    <t>Иные межбюджетные трансферты, предоставляемые из федерального бюджета, за достижение показателей деятельности органов исполнительной власти</t>
  </si>
  <si>
    <t>19 1 40 30000</t>
  </si>
  <si>
    <t xml:space="preserve">                                                                                               Приложение 3                                                                                                                                                                                                                                                             к решению Великоустюгской Думы                                                                                                                                                от 06.12.2022  № 77                                                                                                                                "О бюджете Великоустюгского муниципального округа на 2023 год                                                                                                                           и плановый период 2024 и 2025 годов"                                                                                                                                                      </t>
  </si>
  <si>
    <t>04 0 40 10004</t>
  </si>
  <si>
    <t>Праздничное оформление центральных улиц города, архитектурная подсветка фасадов зданий</t>
  </si>
  <si>
    <t xml:space="preserve">     Приложение  3                                                                                                                                                                                                                                                           к решению Великоустюгской Думы от 28.11.2023 № 129 "О внесении изменений в решение Великоустюгской Думы                                                                                                                                                от 06.12.2022  № 77                                                                                                                                "О бюджете Великоустюгского муниципального округа на 2023 год                                                                                                                           и плановый период 2024 и 2025 годов""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</si>
</sst>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i/>
      <sz val="14"/>
      <color rgb="FF7030A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b/>
      <sz val="14"/>
      <color theme="9" tint="-0.499984740745262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34">
    <xf numFmtId="0" fontId="0" fillId="0" borderId="0" xfId="0"/>
    <xf numFmtId="0" fontId="8" fillId="0" borderId="0" xfId="0" applyFont="1" applyFill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 applyFill="1"/>
    <xf numFmtId="0" fontId="11" fillId="0" borderId="0" xfId="0" applyFont="1" applyFill="1"/>
    <xf numFmtId="0" fontId="12" fillId="0" borderId="0" xfId="0" applyFont="1" applyFill="1"/>
    <xf numFmtId="49" fontId="9" fillId="0" borderId="4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49" fontId="9" fillId="0" borderId="3" xfId="8" applyNumberFormat="1" applyFont="1" applyFill="1" applyBorder="1" applyAlignment="1">
      <alignment horizontal="left" vertical="center" wrapText="1"/>
    </xf>
    <xf numFmtId="49" fontId="9" fillId="0" borderId="4" xfId="8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15" fillId="0" borderId="0" xfId="0" applyFont="1" applyFill="1"/>
    <xf numFmtId="0" fontId="13" fillId="0" borderId="0" xfId="0" applyFont="1" applyFill="1" applyBorder="1"/>
    <xf numFmtId="0" fontId="14" fillId="0" borderId="0" xfId="0" applyFont="1" applyFill="1" applyBorder="1"/>
    <xf numFmtId="0" fontId="8" fillId="0" borderId="0" xfId="0" applyFont="1" applyFill="1" applyBorder="1"/>
    <xf numFmtId="2" fontId="12" fillId="0" borderId="0" xfId="0" applyNumberFormat="1" applyFont="1" applyFill="1" applyAlignment="1">
      <alignment horizontal="right"/>
    </xf>
    <xf numFmtId="2" fontId="15" fillId="0" borderId="0" xfId="0" applyNumberFormat="1" applyFont="1" applyFill="1" applyAlignment="1">
      <alignment horizontal="right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10" fillId="0" borderId="0" xfId="0" applyFont="1" applyFill="1"/>
    <xf numFmtId="2" fontId="14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0" fontId="9" fillId="0" borderId="3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3" xfId="0" applyNumberFormat="1" applyFont="1" applyFill="1" applyBorder="1" applyAlignment="1">
      <alignment wrapText="1"/>
    </xf>
    <xf numFmtId="0" fontId="8" fillId="2" borderId="0" xfId="0" applyFont="1" applyFill="1"/>
    <xf numFmtId="0" fontId="16" fillId="0" borderId="0" xfId="0" applyFont="1" applyFill="1"/>
    <xf numFmtId="49" fontId="9" fillId="0" borderId="2" xfId="0" applyNumberFormat="1" applyFont="1" applyFill="1" applyBorder="1" applyAlignment="1">
      <alignment horizont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/>
    <xf numFmtId="0" fontId="17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 applyBorder="1"/>
    <xf numFmtId="49" fontId="9" fillId="0" borderId="2" xfId="0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21" fillId="0" borderId="0" xfId="0" applyFont="1" applyFill="1"/>
    <xf numFmtId="0" fontId="11" fillId="0" borderId="0" xfId="0" applyFont="1" applyFill="1" applyBorder="1"/>
    <xf numFmtId="0" fontId="15" fillId="0" borderId="0" xfId="0" applyFont="1" applyFill="1" applyBorder="1"/>
    <xf numFmtId="0" fontId="9" fillId="0" borderId="0" xfId="0" applyFont="1" applyFill="1" applyAlignment="1">
      <alignment horizontal="center"/>
    </xf>
    <xf numFmtId="4" fontId="9" fillId="0" borderId="0" xfId="0" applyNumberFormat="1" applyFont="1" applyFill="1"/>
    <xf numFmtId="0" fontId="9" fillId="0" borderId="3" xfId="9" applyNumberFormat="1" applyFont="1" applyFill="1" applyBorder="1" applyAlignment="1" applyProtection="1">
      <alignment vertical="top" wrapText="1"/>
      <protection hidden="1"/>
    </xf>
    <xf numFmtId="0" fontId="10" fillId="0" borderId="16" xfId="0" applyFont="1" applyFill="1" applyBorder="1"/>
    <xf numFmtId="0" fontId="10" fillId="0" borderId="16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 wrapText="1"/>
    </xf>
    <xf numFmtId="0" fontId="9" fillId="0" borderId="3" xfId="8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49" fontId="9" fillId="0" borderId="3" xfId="8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justify" vertical="center" wrapText="1"/>
    </xf>
    <xf numFmtId="14" fontId="9" fillId="0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center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9" fillId="0" borderId="3" xfId="9" applyNumberFormat="1" applyFont="1" applyFill="1" applyBorder="1" applyAlignment="1" applyProtection="1">
      <alignment horizontal="left" vertical="top" wrapText="1"/>
      <protection hidden="1"/>
    </xf>
    <xf numFmtId="0" fontId="9" fillId="0" borderId="3" xfId="8" applyFont="1" applyFill="1" applyBorder="1" applyAlignment="1">
      <alignment vertical="top" wrapText="1"/>
    </xf>
    <xf numFmtId="0" fontId="9" fillId="0" borderId="3" xfId="0" applyFont="1" applyFill="1" applyBorder="1"/>
    <xf numFmtId="49" fontId="9" fillId="0" borderId="4" xfId="0" applyNumberFormat="1" applyFont="1" applyFill="1" applyBorder="1" applyAlignment="1">
      <alignment horizontal="center" vertical="center"/>
    </xf>
    <xf numFmtId="0" fontId="10" fillId="0" borderId="15" xfId="0" applyFont="1" applyFill="1" applyBorder="1"/>
    <xf numFmtId="0" fontId="22" fillId="0" borderId="0" xfId="0" applyFont="1" applyFill="1"/>
    <xf numFmtId="0" fontId="23" fillId="0" borderId="0" xfId="0" applyFont="1" applyFill="1"/>
    <xf numFmtId="2" fontId="22" fillId="0" borderId="0" xfId="0" applyNumberFormat="1" applyFont="1" applyFill="1" applyAlignment="1">
      <alignment horizontal="right"/>
    </xf>
    <xf numFmtId="0" fontId="24" fillId="0" borderId="0" xfId="0" applyFont="1" applyFill="1" applyBorder="1"/>
    <xf numFmtId="0" fontId="22" fillId="0" borderId="0" xfId="0" applyFont="1" applyFill="1" applyBorder="1"/>
    <xf numFmtId="2" fontId="16" fillId="0" borderId="0" xfId="0" applyNumberFormat="1" applyFont="1" applyFill="1" applyAlignment="1">
      <alignment horizontal="right"/>
    </xf>
    <xf numFmtId="49" fontId="9" fillId="0" borderId="3" xfId="8" applyNumberFormat="1" applyFont="1" applyFill="1" applyBorder="1" applyAlignment="1">
      <alignment wrapText="1"/>
    </xf>
    <xf numFmtId="0" fontId="9" fillId="0" borderId="2" xfId="8" applyFont="1" applyFill="1" applyBorder="1" applyAlignment="1">
      <alignment horizontal="center"/>
    </xf>
    <xf numFmtId="0" fontId="9" fillId="0" borderId="22" xfId="8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0" fontId="25" fillId="0" borderId="0" xfId="0" applyFont="1" applyFill="1"/>
    <xf numFmtId="0" fontId="9" fillId="0" borderId="3" xfId="9" applyNumberFormat="1" applyFont="1" applyFill="1" applyBorder="1" applyAlignment="1" applyProtection="1">
      <alignment wrapText="1"/>
      <protection hidden="1"/>
    </xf>
    <xf numFmtId="0" fontId="22" fillId="2" borderId="0" xfId="0" applyFont="1" applyFill="1"/>
    <xf numFmtId="0" fontId="15" fillId="2" borderId="0" xfId="0" applyFont="1" applyFill="1"/>
    <xf numFmtId="49" fontId="9" fillId="0" borderId="2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1" fontId="9" fillId="0" borderId="2" xfId="0" applyNumberFormat="1" applyFont="1" applyFill="1" applyBorder="1" applyAlignment="1">
      <alignment horizontal="center" vertical="center"/>
    </xf>
    <xf numFmtId="49" fontId="9" fillId="0" borderId="2" xfId="8" applyNumberFormat="1" applyFont="1" applyFill="1" applyBorder="1" applyAlignment="1">
      <alignment horizontal="center" wrapText="1"/>
    </xf>
    <xf numFmtId="49" fontId="10" fillId="0" borderId="2" xfId="8" applyNumberFormat="1" applyFont="1" applyFill="1" applyBorder="1" applyAlignment="1">
      <alignment horizontal="center"/>
    </xf>
    <xf numFmtId="49" fontId="10" fillId="0" borderId="6" xfId="0" applyNumberFormat="1" applyFont="1" applyFill="1" applyBorder="1" applyAlignment="1">
      <alignment horizontal="center"/>
    </xf>
    <xf numFmtId="165" fontId="7" fillId="0" borderId="25" xfId="0" applyNumberFormat="1" applyFont="1" applyFill="1" applyBorder="1" applyAlignment="1">
      <alignment horizontal="right"/>
    </xf>
    <xf numFmtId="165" fontId="6" fillId="0" borderId="27" xfId="0" applyNumberFormat="1" applyFont="1" applyFill="1" applyBorder="1" applyAlignment="1">
      <alignment horizontal="right"/>
    </xf>
    <xf numFmtId="165" fontId="6" fillId="0" borderId="27" xfId="8" applyNumberFormat="1" applyFont="1" applyFill="1" applyBorder="1" applyAlignment="1">
      <alignment horizontal="right"/>
    </xf>
    <xf numFmtId="165" fontId="7" fillId="0" borderId="27" xfId="0" applyNumberFormat="1" applyFont="1" applyFill="1" applyBorder="1" applyAlignment="1">
      <alignment horizontal="right"/>
    </xf>
    <xf numFmtId="165" fontId="6" fillId="0" borderId="27" xfId="11" applyNumberFormat="1" applyFont="1" applyFill="1" applyBorder="1" applyAlignment="1">
      <alignment horizontal="right"/>
    </xf>
    <xf numFmtId="165" fontId="7" fillId="0" borderId="27" xfId="8" applyNumberFormat="1" applyFont="1" applyFill="1" applyBorder="1" applyAlignment="1">
      <alignment horizontal="right"/>
    </xf>
    <xf numFmtId="49" fontId="10" fillId="0" borderId="19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9" fillId="0" borderId="3" xfId="9" applyNumberFormat="1" applyFont="1" applyFill="1" applyBorder="1" applyAlignment="1" applyProtection="1">
      <alignment horizontal="left" wrapText="1"/>
      <protection hidden="1"/>
    </xf>
    <xf numFmtId="2" fontId="9" fillId="0" borderId="3" xfId="0" applyNumberFormat="1" applyFont="1" applyFill="1" applyBorder="1" applyAlignment="1">
      <alignment horizontal="left" vertical="center" wrapText="1"/>
    </xf>
    <xf numFmtId="49" fontId="9" fillId="0" borderId="3" xfId="8" applyNumberFormat="1" applyFont="1" applyFill="1" applyBorder="1" applyAlignment="1">
      <alignment horizontal="left" wrapText="1"/>
    </xf>
    <xf numFmtId="0" fontId="10" fillId="0" borderId="3" xfId="9" applyNumberFormat="1" applyFont="1" applyFill="1" applyBorder="1" applyAlignment="1" applyProtection="1">
      <alignment horizontal="left" vertical="center" wrapText="1"/>
      <protection hidden="1"/>
    </xf>
    <xf numFmtId="0" fontId="9" fillId="0" borderId="3" xfId="0" applyFont="1" applyFill="1" applyBorder="1" applyAlignment="1">
      <alignment horizontal="left" vertical="center"/>
    </xf>
    <xf numFmtId="49" fontId="10" fillId="0" borderId="3" xfId="8" applyNumberFormat="1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horizontal="center"/>
    </xf>
    <xf numFmtId="49" fontId="10" fillId="0" borderId="24" xfId="0" applyNumberFormat="1" applyFont="1" applyFill="1" applyBorder="1" applyAlignment="1">
      <alignment horizontal="center"/>
    </xf>
    <xf numFmtId="49" fontId="9" fillId="0" borderId="22" xfId="0" applyNumberFormat="1" applyFont="1" applyFill="1" applyBorder="1" applyAlignment="1">
      <alignment horizontal="center"/>
    </xf>
    <xf numFmtId="0" fontId="9" fillId="0" borderId="22" xfId="0" applyNumberFormat="1" applyFont="1" applyFill="1" applyBorder="1" applyAlignment="1">
      <alignment horizontal="center" vertical="center"/>
    </xf>
    <xf numFmtId="0" fontId="9" fillId="0" borderId="22" xfId="0" applyNumberFormat="1" applyFont="1" applyFill="1" applyBorder="1" applyAlignment="1">
      <alignment horizontal="center"/>
    </xf>
    <xf numFmtId="2" fontId="9" fillId="0" borderId="22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/>
    </xf>
    <xf numFmtId="49" fontId="10" fillId="0" borderId="22" xfId="0" applyNumberFormat="1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 vertical="center"/>
    </xf>
    <xf numFmtId="49" fontId="10" fillId="0" borderId="4" xfId="8" applyNumberFormat="1" applyFont="1" applyFill="1" applyBorder="1" applyAlignment="1">
      <alignment horizontal="center"/>
    </xf>
    <xf numFmtId="49" fontId="10" fillId="0" borderId="22" xfId="8" applyNumberFormat="1" applyFont="1" applyFill="1" applyBorder="1" applyAlignment="1">
      <alignment horizontal="center"/>
    </xf>
    <xf numFmtId="49" fontId="9" fillId="0" borderId="20" xfId="0" applyNumberFormat="1" applyFont="1" applyFill="1" applyBorder="1" applyAlignment="1">
      <alignment horizontal="left" vertical="center" wrapText="1"/>
    </xf>
    <xf numFmtId="49" fontId="9" fillId="0" borderId="14" xfId="8" applyNumberFormat="1" applyFont="1" applyFill="1" applyBorder="1" applyAlignment="1">
      <alignment horizontal="center"/>
    </xf>
    <xf numFmtId="49" fontId="9" fillId="0" borderId="7" xfId="8" applyNumberFormat="1" applyFont="1" applyFill="1" applyBorder="1" applyAlignment="1">
      <alignment horizontal="center"/>
    </xf>
    <xf numFmtId="49" fontId="9" fillId="0" borderId="28" xfId="8" applyNumberFormat="1" applyFont="1" applyFill="1" applyBorder="1" applyAlignment="1">
      <alignment horizontal="center"/>
    </xf>
    <xf numFmtId="165" fontId="6" fillId="0" borderId="29" xfId="0" applyNumberFormat="1" applyFont="1" applyFill="1" applyBorder="1" applyAlignment="1">
      <alignment horizontal="right"/>
    </xf>
    <xf numFmtId="0" fontId="7" fillId="0" borderId="21" xfId="0" applyFont="1" applyFill="1" applyBorder="1" applyAlignment="1">
      <alignment horizontal="left" vertical="center"/>
    </xf>
    <xf numFmtId="0" fontId="10" fillId="0" borderId="30" xfId="0" applyFont="1" applyFill="1" applyBorder="1" applyAlignment="1">
      <alignment horizontal="center"/>
    </xf>
    <xf numFmtId="165" fontId="7" fillId="0" borderId="23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 vertical="top" wrapText="1"/>
    </xf>
    <xf numFmtId="0" fontId="26" fillId="0" borderId="0" xfId="0" applyFont="1" applyFill="1" applyAlignment="1"/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vertical="center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19"/>
  <sheetViews>
    <sheetView tabSelected="1" view="pageBreakPreview" zoomScale="90" zoomScaleNormal="70" zoomScaleSheetLayoutView="90" workbookViewId="0">
      <selection activeCell="D1" sqref="D1:F1"/>
    </sheetView>
  </sheetViews>
  <sheetFormatPr defaultColWidth="8.375" defaultRowHeight="18.350000000000001" x14ac:dyDescent="0.3"/>
  <cols>
    <col min="1" max="1" width="92.375" style="2" customWidth="1"/>
    <col min="2" max="2" width="7.875" style="6" customWidth="1"/>
    <col min="3" max="3" width="6.375" style="6" customWidth="1"/>
    <col min="4" max="4" width="18.375" style="43" customWidth="1"/>
    <col min="5" max="5" width="7.375" style="43" customWidth="1"/>
    <col min="6" max="6" width="17.375" style="6" customWidth="1"/>
    <col min="7" max="7" width="8.375" style="6" customWidth="1"/>
    <col min="8" max="16384" width="8.375" style="6"/>
  </cols>
  <sheetData>
    <row r="1" spans="1:6" ht="224.5" customHeight="1" x14ac:dyDescent="0.3">
      <c r="D1" s="121" t="s">
        <v>890</v>
      </c>
      <c r="E1" s="121"/>
      <c r="F1" s="122"/>
    </row>
    <row r="2" spans="1:6" ht="154.19999999999999" customHeight="1" x14ac:dyDescent="0.3">
      <c r="D2" s="121" t="s">
        <v>887</v>
      </c>
      <c r="E2" s="121"/>
      <c r="F2" s="122"/>
    </row>
    <row r="3" spans="1:6" ht="8.85" customHeight="1" x14ac:dyDescent="0.3">
      <c r="B3" s="121" t="s">
        <v>785</v>
      </c>
      <c r="C3" s="121"/>
      <c r="D3" s="121"/>
      <c r="E3" s="121"/>
      <c r="F3" s="121"/>
    </row>
    <row r="4" spans="1:6" ht="69.45" customHeight="1" x14ac:dyDescent="0.3">
      <c r="A4" s="123" t="s">
        <v>786</v>
      </c>
      <c r="B4" s="123"/>
      <c r="C4" s="123"/>
      <c r="D4" s="123"/>
      <c r="E4" s="123"/>
      <c r="F4" s="123"/>
    </row>
    <row r="5" spans="1:6" ht="19.05" thickBot="1" x14ac:dyDescent="0.35">
      <c r="A5" s="3"/>
      <c r="B5" s="4"/>
      <c r="C5" s="4"/>
      <c r="D5" s="5"/>
      <c r="E5" s="5"/>
      <c r="F5" s="6" t="s">
        <v>787</v>
      </c>
    </row>
    <row r="6" spans="1:6" ht="20.25" customHeight="1" x14ac:dyDescent="0.3">
      <c r="A6" s="124" t="s">
        <v>789</v>
      </c>
      <c r="B6" s="126" t="s">
        <v>2</v>
      </c>
      <c r="C6" s="128" t="s">
        <v>3</v>
      </c>
      <c r="D6" s="128" t="s">
        <v>5</v>
      </c>
      <c r="E6" s="130" t="s">
        <v>4</v>
      </c>
      <c r="F6" s="132" t="s">
        <v>788</v>
      </c>
    </row>
    <row r="7" spans="1:6" ht="12.9" customHeight="1" thickBot="1" x14ac:dyDescent="0.35">
      <c r="A7" s="125"/>
      <c r="B7" s="127"/>
      <c r="C7" s="129"/>
      <c r="D7" s="129"/>
      <c r="E7" s="131"/>
      <c r="F7" s="133"/>
    </row>
    <row r="8" spans="1:6" s="7" customFormat="1" ht="26.5" customHeight="1" x14ac:dyDescent="0.3">
      <c r="A8" s="93" t="s">
        <v>34</v>
      </c>
      <c r="B8" s="101" t="s">
        <v>13</v>
      </c>
      <c r="C8" s="86" t="s">
        <v>0</v>
      </c>
      <c r="D8" s="86"/>
      <c r="E8" s="102"/>
      <c r="F8" s="87">
        <f>+F9+F15+F34+F79+F109+F113+F73</f>
        <v>408500.09999999992</v>
      </c>
    </row>
    <row r="9" spans="1:6" s="8" customFormat="1" ht="36.700000000000003" x14ac:dyDescent="0.35">
      <c r="A9" s="33" t="s">
        <v>35</v>
      </c>
      <c r="B9" s="9" t="s">
        <v>13</v>
      </c>
      <c r="C9" s="10" t="s">
        <v>1</v>
      </c>
      <c r="D9" s="10"/>
      <c r="E9" s="103"/>
      <c r="F9" s="88">
        <f>+F10</f>
        <v>7033.7</v>
      </c>
    </row>
    <row r="10" spans="1:6" s="65" customFormat="1" ht="21.1" x14ac:dyDescent="0.35">
      <c r="A10" s="33" t="s">
        <v>36</v>
      </c>
      <c r="B10" s="9" t="s">
        <v>13</v>
      </c>
      <c r="C10" s="10" t="s">
        <v>1</v>
      </c>
      <c r="D10" s="10" t="s">
        <v>37</v>
      </c>
      <c r="E10" s="103"/>
      <c r="F10" s="88">
        <f t="shared" ref="F10:F13" si="0">+F11</f>
        <v>7033.7</v>
      </c>
    </row>
    <row r="11" spans="1:6" s="12" customFormat="1" ht="36.700000000000003" x14ac:dyDescent="0.35">
      <c r="A11" s="48" t="s">
        <v>38</v>
      </c>
      <c r="B11" s="9" t="s">
        <v>13</v>
      </c>
      <c r="C11" s="10" t="s">
        <v>1</v>
      </c>
      <c r="D11" s="22" t="s">
        <v>39</v>
      </c>
      <c r="E11" s="103" t="s">
        <v>27</v>
      </c>
      <c r="F11" s="88">
        <f t="shared" si="0"/>
        <v>7033.7</v>
      </c>
    </row>
    <row r="12" spans="1:6" s="12" customFormat="1" ht="21.1" x14ac:dyDescent="0.35">
      <c r="A12" s="48" t="s">
        <v>52</v>
      </c>
      <c r="B12" s="9" t="s">
        <v>13</v>
      </c>
      <c r="C12" s="10" t="s">
        <v>1</v>
      </c>
      <c r="D12" s="22" t="s">
        <v>41</v>
      </c>
      <c r="E12" s="103"/>
      <c r="F12" s="88">
        <f t="shared" si="0"/>
        <v>7033.7</v>
      </c>
    </row>
    <row r="13" spans="1:6" s="12" customFormat="1" ht="36.700000000000003" x14ac:dyDescent="0.35">
      <c r="A13" s="48" t="s">
        <v>40</v>
      </c>
      <c r="B13" s="9" t="s">
        <v>13</v>
      </c>
      <c r="C13" s="10" t="s">
        <v>1</v>
      </c>
      <c r="D13" s="22" t="s">
        <v>42</v>
      </c>
      <c r="E13" s="103"/>
      <c r="F13" s="88">
        <f t="shared" si="0"/>
        <v>7033.7</v>
      </c>
    </row>
    <row r="14" spans="1:6" s="1" customFormat="1" ht="21.1" x14ac:dyDescent="0.35">
      <c r="A14" s="28" t="s">
        <v>43</v>
      </c>
      <c r="B14" s="9" t="s">
        <v>13</v>
      </c>
      <c r="C14" s="10" t="s">
        <v>1</v>
      </c>
      <c r="D14" s="10" t="s">
        <v>42</v>
      </c>
      <c r="E14" s="103" t="s">
        <v>44</v>
      </c>
      <c r="F14" s="88">
        <v>7033.7</v>
      </c>
    </row>
    <row r="15" spans="1:6" s="8" customFormat="1" ht="55.05" x14ac:dyDescent="0.35">
      <c r="A15" s="33" t="s">
        <v>45</v>
      </c>
      <c r="B15" s="9" t="s">
        <v>13</v>
      </c>
      <c r="C15" s="10" t="s">
        <v>25</v>
      </c>
      <c r="D15" s="10"/>
      <c r="E15" s="103"/>
      <c r="F15" s="88">
        <f t="shared" ref="F15" si="1">+F16</f>
        <v>6597.7</v>
      </c>
    </row>
    <row r="16" spans="1:6" s="65" customFormat="1" ht="55.05" x14ac:dyDescent="0.35">
      <c r="A16" s="13" t="s">
        <v>7</v>
      </c>
      <c r="B16" s="14" t="s">
        <v>13</v>
      </c>
      <c r="C16" s="15" t="s">
        <v>25</v>
      </c>
      <c r="D16" s="15" t="s">
        <v>6</v>
      </c>
      <c r="E16" s="79"/>
      <c r="F16" s="89">
        <f>+F17</f>
        <v>6597.7</v>
      </c>
    </row>
    <row r="17" spans="1:6" s="12" customFormat="1" ht="36.700000000000003" x14ac:dyDescent="0.35">
      <c r="A17" s="13" t="s">
        <v>46</v>
      </c>
      <c r="B17" s="14" t="s">
        <v>13</v>
      </c>
      <c r="C17" s="15" t="s">
        <v>25</v>
      </c>
      <c r="D17" s="15" t="s">
        <v>47</v>
      </c>
      <c r="E17" s="79"/>
      <c r="F17" s="89">
        <f>+F18+F21+F31</f>
        <v>6597.7</v>
      </c>
    </row>
    <row r="18" spans="1:6" s="12" customFormat="1" ht="21.1" x14ac:dyDescent="0.35">
      <c r="A18" s="33" t="s">
        <v>15</v>
      </c>
      <c r="B18" s="14" t="s">
        <v>13</v>
      </c>
      <c r="C18" s="15" t="s">
        <v>25</v>
      </c>
      <c r="D18" s="10" t="s">
        <v>48</v>
      </c>
      <c r="E18" s="79"/>
      <c r="F18" s="89">
        <f t="shared" ref="F18:F19" si="2">+F19</f>
        <v>120</v>
      </c>
    </row>
    <row r="19" spans="1:6" s="12" customFormat="1" ht="36.700000000000003" x14ac:dyDescent="0.35">
      <c r="A19" s="33" t="s">
        <v>49</v>
      </c>
      <c r="B19" s="14" t="s">
        <v>13</v>
      </c>
      <c r="C19" s="15" t="s">
        <v>25</v>
      </c>
      <c r="D19" s="10" t="s">
        <v>50</v>
      </c>
      <c r="E19" s="79"/>
      <c r="F19" s="89">
        <f t="shared" si="2"/>
        <v>120</v>
      </c>
    </row>
    <row r="20" spans="1:6" s="1" customFormat="1" ht="36.700000000000003" x14ac:dyDescent="0.35">
      <c r="A20" s="28" t="s">
        <v>28</v>
      </c>
      <c r="B20" s="14" t="s">
        <v>13</v>
      </c>
      <c r="C20" s="15" t="s">
        <v>25</v>
      </c>
      <c r="D20" s="15" t="s">
        <v>50</v>
      </c>
      <c r="E20" s="79" t="s">
        <v>29</v>
      </c>
      <c r="F20" s="88">
        <v>120</v>
      </c>
    </row>
    <row r="21" spans="1:6" s="12" customFormat="1" ht="36.700000000000003" x14ac:dyDescent="0.35">
      <c r="A21" s="13" t="s">
        <v>16</v>
      </c>
      <c r="B21" s="14" t="s">
        <v>13</v>
      </c>
      <c r="C21" s="15" t="s">
        <v>25</v>
      </c>
      <c r="D21" s="15" t="s">
        <v>51</v>
      </c>
      <c r="E21" s="79"/>
      <c r="F21" s="89">
        <f>+F29+F22+F27</f>
        <v>6430.3</v>
      </c>
    </row>
    <row r="22" spans="1:6" s="12" customFormat="1" ht="21.1" x14ac:dyDescent="0.35">
      <c r="A22" s="48" t="s">
        <v>52</v>
      </c>
      <c r="B22" s="14" t="s">
        <v>13</v>
      </c>
      <c r="C22" s="15" t="s">
        <v>25</v>
      </c>
      <c r="D22" s="15" t="s">
        <v>53</v>
      </c>
      <c r="E22" s="79"/>
      <c r="F22" s="89">
        <f t="shared" ref="F22" si="3">+F23</f>
        <v>4366.6000000000004</v>
      </c>
    </row>
    <row r="23" spans="1:6" s="12" customFormat="1" ht="21.1" x14ac:dyDescent="0.35">
      <c r="A23" s="48" t="s">
        <v>54</v>
      </c>
      <c r="B23" s="14" t="s">
        <v>13</v>
      </c>
      <c r="C23" s="15" t="s">
        <v>25</v>
      </c>
      <c r="D23" s="15" t="s">
        <v>55</v>
      </c>
      <c r="E23" s="79"/>
      <c r="F23" s="89">
        <f>+F24+F25+F26</f>
        <v>4366.6000000000004</v>
      </c>
    </row>
    <row r="24" spans="1:6" s="1" customFormat="1" ht="21.1" x14ac:dyDescent="0.35">
      <c r="A24" s="28" t="s">
        <v>43</v>
      </c>
      <c r="B24" s="14" t="s">
        <v>13</v>
      </c>
      <c r="C24" s="15" t="s">
        <v>25</v>
      </c>
      <c r="D24" s="15" t="s">
        <v>55</v>
      </c>
      <c r="E24" s="79" t="s">
        <v>44</v>
      </c>
      <c r="F24" s="88">
        <v>2893.2000000000003</v>
      </c>
    </row>
    <row r="25" spans="1:6" s="1" customFormat="1" ht="36.700000000000003" x14ac:dyDescent="0.35">
      <c r="A25" s="28" t="s">
        <v>28</v>
      </c>
      <c r="B25" s="14" t="s">
        <v>13</v>
      </c>
      <c r="C25" s="15" t="s">
        <v>25</v>
      </c>
      <c r="D25" s="15" t="s">
        <v>55</v>
      </c>
      <c r="E25" s="79" t="s">
        <v>29</v>
      </c>
      <c r="F25" s="88">
        <v>1417.1</v>
      </c>
    </row>
    <row r="26" spans="1:6" s="1" customFormat="1" ht="36.700000000000003" x14ac:dyDescent="0.35">
      <c r="A26" s="45" t="s">
        <v>459</v>
      </c>
      <c r="B26" s="14" t="s">
        <v>13</v>
      </c>
      <c r="C26" s="15" t="s">
        <v>25</v>
      </c>
      <c r="D26" s="15" t="s">
        <v>55</v>
      </c>
      <c r="E26" s="79" t="s">
        <v>460</v>
      </c>
      <c r="F26" s="88">
        <v>56.3</v>
      </c>
    </row>
    <row r="27" spans="1:6" s="12" customFormat="1" ht="39.4" customHeight="1" x14ac:dyDescent="0.35">
      <c r="A27" s="50" t="s">
        <v>885</v>
      </c>
      <c r="B27" s="14" t="s">
        <v>13</v>
      </c>
      <c r="C27" s="15" t="s">
        <v>25</v>
      </c>
      <c r="D27" s="10" t="s">
        <v>884</v>
      </c>
      <c r="E27" s="79"/>
      <c r="F27" s="89">
        <f>+F28</f>
        <v>95.5</v>
      </c>
    </row>
    <row r="28" spans="1:6" s="1" customFormat="1" ht="21.1" x14ac:dyDescent="0.35">
      <c r="A28" s="28" t="s">
        <v>43</v>
      </c>
      <c r="B28" s="14" t="s">
        <v>13</v>
      </c>
      <c r="C28" s="15" t="s">
        <v>25</v>
      </c>
      <c r="D28" s="15" t="s">
        <v>884</v>
      </c>
      <c r="E28" s="79" t="s">
        <v>44</v>
      </c>
      <c r="F28" s="88">
        <v>95.5</v>
      </c>
    </row>
    <row r="29" spans="1:6" s="12" customFormat="1" ht="21.1" x14ac:dyDescent="0.35">
      <c r="A29" s="62" t="s">
        <v>803</v>
      </c>
      <c r="B29" s="14" t="s">
        <v>13</v>
      </c>
      <c r="C29" s="15" t="s">
        <v>25</v>
      </c>
      <c r="D29" s="10" t="s">
        <v>57</v>
      </c>
      <c r="E29" s="79"/>
      <c r="F29" s="89">
        <f>+F30</f>
        <v>1968.1999999999998</v>
      </c>
    </row>
    <row r="30" spans="1:6" s="1" customFormat="1" ht="21.1" x14ac:dyDescent="0.35">
      <c r="A30" s="28" t="s">
        <v>43</v>
      </c>
      <c r="B30" s="14" t="s">
        <v>13</v>
      </c>
      <c r="C30" s="15" t="s">
        <v>25</v>
      </c>
      <c r="D30" s="15" t="s">
        <v>57</v>
      </c>
      <c r="E30" s="79" t="s">
        <v>44</v>
      </c>
      <c r="F30" s="88">
        <v>1968.1999999999998</v>
      </c>
    </row>
    <row r="31" spans="1:6" s="12" customFormat="1" ht="21.1" x14ac:dyDescent="0.35">
      <c r="A31" s="71" t="s">
        <v>24</v>
      </c>
      <c r="B31" s="14" t="s">
        <v>13</v>
      </c>
      <c r="C31" s="15" t="s">
        <v>25</v>
      </c>
      <c r="D31" s="10" t="s">
        <v>134</v>
      </c>
      <c r="E31" s="79"/>
      <c r="F31" s="89">
        <f t="shared" ref="F31:F32" si="4">+F32</f>
        <v>47.4</v>
      </c>
    </row>
    <row r="32" spans="1:6" s="12" customFormat="1" ht="36.700000000000003" x14ac:dyDescent="0.35">
      <c r="A32" s="48" t="s">
        <v>764</v>
      </c>
      <c r="B32" s="14" t="s">
        <v>13</v>
      </c>
      <c r="C32" s="15" t="s">
        <v>25</v>
      </c>
      <c r="D32" s="10" t="s">
        <v>135</v>
      </c>
      <c r="E32" s="79"/>
      <c r="F32" s="89">
        <f t="shared" si="4"/>
        <v>47.4</v>
      </c>
    </row>
    <row r="33" spans="1:6" s="1" customFormat="1" ht="21.1" x14ac:dyDescent="0.35">
      <c r="A33" s="28" t="s">
        <v>43</v>
      </c>
      <c r="B33" s="14" t="s">
        <v>13</v>
      </c>
      <c r="C33" s="15" t="s">
        <v>25</v>
      </c>
      <c r="D33" s="15" t="s">
        <v>135</v>
      </c>
      <c r="E33" s="79" t="s">
        <v>44</v>
      </c>
      <c r="F33" s="88">
        <v>47.4</v>
      </c>
    </row>
    <row r="34" spans="1:6" s="8" customFormat="1" ht="55.05" x14ac:dyDescent="0.35">
      <c r="A34" s="33" t="s">
        <v>58</v>
      </c>
      <c r="B34" s="9" t="s">
        <v>13</v>
      </c>
      <c r="C34" s="10" t="s">
        <v>59</v>
      </c>
      <c r="D34" s="10"/>
      <c r="E34" s="103"/>
      <c r="F34" s="88">
        <f>+F35+F69</f>
        <v>138423.9</v>
      </c>
    </row>
    <row r="35" spans="1:6" s="65" customFormat="1" ht="55.05" x14ac:dyDescent="0.35">
      <c r="A35" s="13" t="s">
        <v>7</v>
      </c>
      <c r="B35" s="9" t="s">
        <v>13</v>
      </c>
      <c r="C35" s="10" t="s">
        <v>59</v>
      </c>
      <c r="D35" s="15" t="s">
        <v>6</v>
      </c>
      <c r="E35" s="103"/>
      <c r="F35" s="88">
        <f t="shared" ref="F35" si="5">+F36</f>
        <v>138270.69999999998</v>
      </c>
    </row>
    <row r="36" spans="1:6" s="16" customFormat="1" ht="36.700000000000003" x14ac:dyDescent="0.35">
      <c r="A36" s="48" t="s">
        <v>46</v>
      </c>
      <c r="B36" s="14" t="s">
        <v>13</v>
      </c>
      <c r="C36" s="15" t="s">
        <v>59</v>
      </c>
      <c r="D36" s="15" t="s">
        <v>47</v>
      </c>
      <c r="E36" s="79"/>
      <c r="F36" s="88">
        <f>+F37+F44+F40+F65</f>
        <v>138270.69999999998</v>
      </c>
    </row>
    <row r="37" spans="1:6" s="12" customFormat="1" ht="21.1" x14ac:dyDescent="0.35">
      <c r="A37" s="33" t="s">
        <v>15</v>
      </c>
      <c r="B37" s="9" t="s">
        <v>13</v>
      </c>
      <c r="C37" s="10" t="s">
        <v>59</v>
      </c>
      <c r="D37" s="10" t="s">
        <v>48</v>
      </c>
      <c r="E37" s="103" t="s">
        <v>27</v>
      </c>
      <c r="F37" s="88">
        <f t="shared" ref="F37:F38" si="6">+F38</f>
        <v>698.69999999999993</v>
      </c>
    </row>
    <row r="38" spans="1:6" s="12" customFormat="1" ht="36.700000000000003" x14ac:dyDescent="0.35">
      <c r="A38" s="33" t="s">
        <v>49</v>
      </c>
      <c r="B38" s="9" t="s">
        <v>13</v>
      </c>
      <c r="C38" s="10" t="s">
        <v>59</v>
      </c>
      <c r="D38" s="10" t="s">
        <v>50</v>
      </c>
      <c r="E38" s="103"/>
      <c r="F38" s="88">
        <f t="shared" si="6"/>
        <v>698.69999999999993</v>
      </c>
    </row>
    <row r="39" spans="1:6" s="1" customFormat="1" ht="36.700000000000003" x14ac:dyDescent="0.35">
      <c r="A39" s="28" t="s">
        <v>28</v>
      </c>
      <c r="B39" s="14" t="s">
        <v>13</v>
      </c>
      <c r="C39" s="15" t="s">
        <v>59</v>
      </c>
      <c r="D39" s="15" t="s">
        <v>50</v>
      </c>
      <c r="E39" s="79" t="s">
        <v>29</v>
      </c>
      <c r="F39" s="88">
        <v>698.69999999999993</v>
      </c>
    </row>
    <row r="40" spans="1:6" s="12" customFormat="1" ht="37.4" x14ac:dyDescent="0.35">
      <c r="A40" s="71" t="s">
        <v>114</v>
      </c>
      <c r="B40" s="9" t="s">
        <v>13</v>
      </c>
      <c r="C40" s="10" t="s">
        <v>59</v>
      </c>
      <c r="D40" s="72" t="s">
        <v>115</v>
      </c>
      <c r="E40" s="73"/>
      <c r="F40" s="88">
        <f t="shared" ref="F40:F42" si="7">+F41</f>
        <v>91.5</v>
      </c>
    </row>
    <row r="41" spans="1:6" s="12" customFormat="1" ht="21.1" x14ac:dyDescent="0.35">
      <c r="A41" s="48" t="s">
        <v>116</v>
      </c>
      <c r="B41" s="9" t="s">
        <v>13</v>
      </c>
      <c r="C41" s="10" t="s">
        <v>59</v>
      </c>
      <c r="D41" s="72" t="s">
        <v>117</v>
      </c>
      <c r="E41" s="73"/>
      <c r="F41" s="88">
        <f t="shared" si="7"/>
        <v>91.5</v>
      </c>
    </row>
    <row r="42" spans="1:6" s="12" customFormat="1" ht="36.700000000000003" x14ac:dyDescent="0.35">
      <c r="A42" s="48" t="s">
        <v>568</v>
      </c>
      <c r="B42" s="9" t="s">
        <v>13</v>
      </c>
      <c r="C42" s="10" t="s">
        <v>59</v>
      </c>
      <c r="D42" s="72" t="s">
        <v>569</v>
      </c>
      <c r="E42" s="73"/>
      <c r="F42" s="88">
        <f t="shared" si="7"/>
        <v>91.5</v>
      </c>
    </row>
    <row r="43" spans="1:6" s="1" customFormat="1" ht="37.4" x14ac:dyDescent="0.35">
      <c r="A43" s="76" t="s">
        <v>28</v>
      </c>
      <c r="B43" s="14" t="s">
        <v>13</v>
      </c>
      <c r="C43" s="15" t="s">
        <v>59</v>
      </c>
      <c r="D43" s="15" t="s">
        <v>569</v>
      </c>
      <c r="E43" s="79" t="s">
        <v>29</v>
      </c>
      <c r="F43" s="88">
        <v>91.5</v>
      </c>
    </row>
    <row r="44" spans="1:6" s="12" customFormat="1" ht="36.700000000000003" x14ac:dyDescent="0.35">
      <c r="A44" s="13" t="s">
        <v>16</v>
      </c>
      <c r="B44" s="9" t="s">
        <v>13</v>
      </c>
      <c r="C44" s="10" t="s">
        <v>59</v>
      </c>
      <c r="D44" s="15" t="s">
        <v>51</v>
      </c>
      <c r="E44" s="103" t="s">
        <v>27</v>
      </c>
      <c r="F44" s="88">
        <f>+F45+F57+F59+F62+F55</f>
        <v>136951.09999999998</v>
      </c>
    </row>
    <row r="45" spans="1:6" s="12" customFormat="1" ht="21.1" x14ac:dyDescent="0.35">
      <c r="A45" s="33" t="s">
        <v>52</v>
      </c>
      <c r="B45" s="9" t="s">
        <v>13</v>
      </c>
      <c r="C45" s="10" t="s">
        <v>59</v>
      </c>
      <c r="D45" s="15" t="s">
        <v>53</v>
      </c>
      <c r="E45" s="103" t="s">
        <v>27</v>
      </c>
      <c r="F45" s="88">
        <f>+F46+F50</f>
        <v>105276.5</v>
      </c>
    </row>
    <row r="46" spans="1:6" s="12" customFormat="1" ht="21.1" x14ac:dyDescent="0.35">
      <c r="A46" s="33" t="s">
        <v>60</v>
      </c>
      <c r="B46" s="9" t="s">
        <v>13</v>
      </c>
      <c r="C46" s="10" t="s">
        <v>59</v>
      </c>
      <c r="D46" s="15" t="s">
        <v>61</v>
      </c>
      <c r="E46" s="103"/>
      <c r="F46" s="88">
        <f>+F47+F48+F49</f>
        <v>45300.9</v>
      </c>
    </row>
    <row r="47" spans="1:6" s="1" customFormat="1" ht="21.1" x14ac:dyDescent="0.35">
      <c r="A47" s="28" t="s">
        <v>43</v>
      </c>
      <c r="B47" s="14" t="s">
        <v>13</v>
      </c>
      <c r="C47" s="15" t="s">
        <v>59</v>
      </c>
      <c r="D47" s="15" t="s">
        <v>61</v>
      </c>
      <c r="E47" s="79" t="s">
        <v>44</v>
      </c>
      <c r="F47" s="88">
        <f>39353.9-67.5</f>
        <v>39286.400000000001</v>
      </c>
    </row>
    <row r="48" spans="1:6" s="1" customFormat="1" ht="36.700000000000003" x14ac:dyDescent="0.35">
      <c r="A48" s="28" t="s">
        <v>28</v>
      </c>
      <c r="B48" s="14" t="s">
        <v>13</v>
      </c>
      <c r="C48" s="15" t="s">
        <v>59</v>
      </c>
      <c r="D48" s="15" t="s">
        <v>61</v>
      </c>
      <c r="E48" s="79" t="s">
        <v>29</v>
      </c>
      <c r="F48" s="88">
        <v>5609.9000000000005</v>
      </c>
    </row>
    <row r="49" spans="1:6" s="1" customFormat="1" ht="36.700000000000003" x14ac:dyDescent="0.35">
      <c r="A49" s="45" t="s">
        <v>459</v>
      </c>
      <c r="B49" s="14" t="s">
        <v>13</v>
      </c>
      <c r="C49" s="15" t="s">
        <v>59</v>
      </c>
      <c r="D49" s="15" t="s">
        <v>61</v>
      </c>
      <c r="E49" s="79" t="s">
        <v>460</v>
      </c>
      <c r="F49" s="88">
        <v>404.6</v>
      </c>
    </row>
    <row r="50" spans="1:6" s="12" customFormat="1" ht="21.1" x14ac:dyDescent="0.35">
      <c r="A50" s="48" t="s">
        <v>177</v>
      </c>
      <c r="B50" s="9" t="s">
        <v>13</v>
      </c>
      <c r="C50" s="10" t="s">
        <v>59</v>
      </c>
      <c r="D50" s="15" t="s">
        <v>733</v>
      </c>
      <c r="E50" s="103" t="s">
        <v>27</v>
      </c>
      <c r="F50" s="88">
        <f>+F51+F52+F53+F54</f>
        <v>59975.600000000006</v>
      </c>
    </row>
    <row r="51" spans="1:6" s="1" customFormat="1" ht="21.1" x14ac:dyDescent="0.35">
      <c r="A51" s="28" t="s">
        <v>43</v>
      </c>
      <c r="B51" s="14" t="s">
        <v>13</v>
      </c>
      <c r="C51" s="15" t="s">
        <v>59</v>
      </c>
      <c r="D51" s="15" t="s">
        <v>733</v>
      </c>
      <c r="E51" s="79" t="s">
        <v>44</v>
      </c>
      <c r="F51" s="88">
        <v>48979.100000000006</v>
      </c>
    </row>
    <row r="52" spans="1:6" s="1" customFormat="1" ht="36.700000000000003" x14ac:dyDescent="0.35">
      <c r="A52" s="28" t="s">
        <v>28</v>
      </c>
      <c r="B52" s="14" t="s">
        <v>13</v>
      </c>
      <c r="C52" s="15" t="s">
        <v>59</v>
      </c>
      <c r="D52" s="15" t="s">
        <v>733</v>
      </c>
      <c r="E52" s="79" t="s">
        <v>29</v>
      </c>
      <c r="F52" s="88">
        <v>10837</v>
      </c>
    </row>
    <row r="53" spans="1:6" s="1" customFormat="1" ht="37.4" x14ac:dyDescent="0.35">
      <c r="A53" s="50" t="s">
        <v>459</v>
      </c>
      <c r="B53" s="14" t="s">
        <v>13</v>
      </c>
      <c r="C53" s="15" t="s">
        <v>59</v>
      </c>
      <c r="D53" s="15" t="s">
        <v>733</v>
      </c>
      <c r="E53" s="79" t="s">
        <v>460</v>
      </c>
      <c r="F53" s="88">
        <v>9</v>
      </c>
    </row>
    <row r="54" spans="1:6" s="1" customFormat="1" ht="19.7" customHeight="1" x14ac:dyDescent="0.35">
      <c r="A54" s="28" t="s">
        <v>30</v>
      </c>
      <c r="B54" s="14" t="s">
        <v>13</v>
      </c>
      <c r="C54" s="15" t="s">
        <v>59</v>
      </c>
      <c r="D54" s="15" t="s">
        <v>733</v>
      </c>
      <c r="E54" s="79" t="s">
        <v>31</v>
      </c>
      <c r="F54" s="88">
        <v>150.49999999999994</v>
      </c>
    </row>
    <row r="55" spans="1:6" s="12" customFormat="1" ht="36.700000000000003" customHeight="1" x14ac:dyDescent="0.35">
      <c r="A55" s="50" t="s">
        <v>885</v>
      </c>
      <c r="B55" s="9" t="s">
        <v>13</v>
      </c>
      <c r="C55" s="10" t="s">
        <v>59</v>
      </c>
      <c r="D55" s="10" t="s">
        <v>884</v>
      </c>
      <c r="E55" s="103" t="s">
        <v>27</v>
      </c>
      <c r="F55" s="88">
        <f t="shared" ref="F55:F57" si="8">+F56</f>
        <v>1181.7</v>
      </c>
    </row>
    <row r="56" spans="1:6" s="1" customFormat="1" ht="21.1" x14ac:dyDescent="0.35">
      <c r="A56" s="28" t="s">
        <v>43</v>
      </c>
      <c r="B56" s="14" t="s">
        <v>13</v>
      </c>
      <c r="C56" s="15" t="s">
        <v>59</v>
      </c>
      <c r="D56" s="15" t="s">
        <v>884</v>
      </c>
      <c r="E56" s="79" t="s">
        <v>44</v>
      </c>
      <c r="F56" s="88">
        <v>1181.7</v>
      </c>
    </row>
    <row r="57" spans="1:6" s="12" customFormat="1" ht="21.1" x14ac:dyDescent="0.35">
      <c r="A57" s="62" t="s">
        <v>803</v>
      </c>
      <c r="B57" s="9" t="s">
        <v>13</v>
      </c>
      <c r="C57" s="10" t="s">
        <v>59</v>
      </c>
      <c r="D57" s="10" t="s">
        <v>57</v>
      </c>
      <c r="E57" s="103" t="s">
        <v>27</v>
      </c>
      <c r="F57" s="88">
        <f t="shared" si="8"/>
        <v>26003.300000000003</v>
      </c>
    </row>
    <row r="58" spans="1:6" s="1" customFormat="1" ht="21.1" x14ac:dyDescent="0.35">
      <c r="A58" s="28" t="s">
        <v>43</v>
      </c>
      <c r="B58" s="14" t="s">
        <v>13</v>
      </c>
      <c r="C58" s="15" t="s">
        <v>59</v>
      </c>
      <c r="D58" s="15" t="s">
        <v>57</v>
      </c>
      <c r="E58" s="79" t="s">
        <v>44</v>
      </c>
      <c r="F58" s="88">
        <v>26003.300000000003</v>
      </c>
    </row>
    <row r="59" spans="1:6" s="12" customFormat="1" ht="36.700000000000003" x14ac:dyDescent="0.35">
      <c r="A59" s="28" t="s">
        <v>62</v>
      </c>
      <c r="B59" s="14" t="s">
        <v>13</v>
      </c>
      <c r="C59" s="15" t="s">
        <v>59</v>
      </c>
      <c r="D59" s="15" t="s">
        <v>63</v>
      </c>
      <c r="E59" s="79"/>
      <c r="F59" s="89">
        <f>+F60+F61</f>
        <v>1574.8</v>
      </c>
    </row>
    <row r="60" spans="1:6" s="1" customFormat="1" ht="21.1" x14ac:dyDescent="0.35">
      <c r="A60" s="28" t="s">
        <v>43</v>
      </c>
      <c r="B60" s="14" t="s">
        <v>13</v>
      </c>
      <c r="C60" s="15" t="s">
        <v>59</v>
      </c>
      <c r="D60" s="15" t="s">
        <v>63</v>
      </c>
      <c r="E60" s="79" t="s">
        <v>44</v>
      </c>
      <c r="F60" s="88">
        <v>1448.5</v>
      </c>
    </row>
    <row r="61" spans="1:6" s="1" customFormat="1" ht="36.700000000000003" x14ac:dyDescent="0.35">
      <c r="A61" s="28" t="s">
        <v>28</v>
      </c>
      <c r="B61" s="14" t="s">
        <v>13</v>
      </c>
      <c r="C61" s="15" t="s">
        <v>59</v>
      </c>
      <c r="D61" s="15" t="s">
        <v>63</v>
      </c>
      <c r="E61" s="79" t="s">
        <v>29</v>
      </c>
      <c r="F61" s="88">
        <v>126.3</v>
      </c>
    </row>
    <row r="62" spans="1:6" s="12" customFormat="1" ht="73.400000000000006" x14ac:dyDescent="0.35">
      <c r="A62" s="28" t="s">
        <v>66</v>
      </c>
      <c r="B62" s="14" t="s">
        <v>13</v>
      </c>
      <c r="C62" s="15" t="s">
        <v>59</v>
      </c>
      <c r="D62" s="15" t="s">
        <v>67</v>
      </c>
      <c r="E62" s="79"/>
      <c r="F62" s="89">
        <f>+F63+F64</f>
        <v>2914.8</v>
      </c>
    </row>
    <row r="63" spans="1:6" s="1" customFormat="1" ht="21.1" x14ac:dyDescent="0.35">
      <c r="A63" s="28" t="s">
        <v>43</v>
      </c>
      <c r="B63" s="14" t="s">
        <v>13</v>
      </c>
      <c r="C63" s="15" t="s">
        <v>59</v>
      </c>
      <c r="D63" s="15" t="s">
        <v>67</v>
      </c>
      <c r="E63" s="79" t="s">
        <v>44</v>
      </c>
      <c r="F63" s="88">
        <v>2371</v>
      </c>
    </row>
    <row r="64" spans="1:6" s="1" customFormat="1" ht="36.700000000000003" x14ac:dyDescent="0.35">
      <c r="A64" s="28" t="s">
        <v>28</v>
      </c>
      <c r="B64" s="14" t="s">
        <v>13</v>
      </c>
      <c r="C64" s="15" t="s">
        <v>59</v>
      </c>
      <c r="D64" s="15" t="s">
        <v>67</v>
      </c>
      <c r="E64" s="79" t="s">
        <v>29</v>
      </c>
      <c r="F64" s="88">
        <v>543.79999999999995</v>
      </c>
    </row>
    <row r="65" spans="1:6" s="11" customFormat="1" ht="21.1" x14ac:dyDescent="0.35">
      <c r="A65" s="71" t="s">
        <v>24</v>
      </c>
      <c r="B65" s="9" t="s">
        <v>13</v>
      </c>
      <c r="C65" s="10" t="s">
        <v>59</v>
      </c>
      <c r="D65" s="72" t="s">
        <v>134</v>
      </c>
      <c r="E65" s="103"/>
      <c r="F65" s="88">
        <f>+F66</f>
        <v>529.4</v>
      </c>
    </row>
    <row r="66" spans="1:6" s="12" customFormat="1" ht="36.700000000000003" x14ac:dyDescent="0.35">
      <c r="A66" s="48" t="s">
        <v>764</v>
      </c>
      <c r="B66" s="9" t="s">
        <v>13</v>
      </c>
      <c r="C66" s="10" t="s">
        <v>59</v>
      </c>
      <c r="D66" s="72" t="s">
        <v>135</v>
      </c>
      <c r="E66" s="103" t="s">
        <v>27</v>
      </c>
      <c r="F66" s="88">
        <f>+F67+F68</f>
        <v>529.4</v>
      </c>
    </row>
    <row r="67" spans="1:6" s="1" customFormat="1" ht="21.1" x14ac:dyDescent="0.35">
      <c r="A67" s="28" t="s">
        <v>43</v>
      </c>
      <c r="B67" s="14" t="s">
        <v>13</v>
      </c>
      <c r="C67" s="15" t="s">
        <v>59</v>
      </c>
      <c r="D67" s="15" t="s">
        <v>135</v>
      </c>
      <c r="E67" s="79" t="s">
        <v>44</v>
      </c>
      <c r="F67" s="88">
        <v>469.4</v>
      </c>
    </row>
    <row r="68" spans="1:6" s="1" customFormat="1" ht="36.700000000000003" x14ac:dyDescent="0.35">
      <c r="A68" s="28" t="s">
        <v>459</v>
      </c>
      <c r="B68" s="14" t="s">
        <v>13</v>
      </c>
      <c r="C68" s="15" t="s">
        <v>59</v>
      </c>
      <c r="D68" s="15" t="s">
        <v>135</v>
      </c>
      <c r="E68" s="79" t="s">
        <v>460</v>
      </c>
      <c r="F68" s="88">
        <v>60</v>
      </c>
    </row>
    <row r="69" spans="1:6" s="65" customFormat="1" ht="21.1" x14ac:dyDescent="0.35">
      <c r="A69" s="48" t="s">
        <v>80</v>
      </c>
      <c r="B69" s="9" t="s">
        <v>13</v>
      </c>
      <c r="C69" s="10" t="s">
        <v>59</v>
      </c>
      <c r="D69" s="22" t="s">
        <v>81</v>
      </c>
      <c r="E69" s="103"/>
      <c r="F69" s="88">
        <f t="shared" ref="F69" si="9">SUM(F70)</f>
        <v>153.19999999999999</v>
      </c>
    </row>
    <row r="70" spans="1:6" s="12" customFormat="1" ht="21.1" x14ac:dyDescent="0.35">
      <c r="A70" s="48" t="s">
        <v>82</v>
      </c>
      <c r="B70" s="9" t="s">
        <v>13</v>
      </c>
      <c r="C70" s="10" t="s">
        <v>59</v>
      </c>
      <c r="D70" s="22" t="s">
        <v>83</v>
      </c>
      <c r="E70" s="103" t="s">
        <v>27</v>
      </c>
      <c r="F70" s="88">
        <f>SUM(F71+F72)</f>
        <v>153.19999999999999</v>
      </c>
    </row>
    <row r="71" spans="1:6" s="1" customFormat="1" ht="36.700000000000003" x14ac:dyDescent="0.35">
      <c r="A71" s="28" t="s">
        <v>28</v>
      </c>
      <c r="B71" s="9" t="s">
        <v>13</v>
      </c>
      <c r="C71" s="10" t="s">
        <v>59</v>
      </c>
      <c r="D71" s="10" t="s">
        <v>83</v>
      </c>
      <c r="E71" s="103" t="s">
        <v>29</v>
      </c>
      <c r="F71" s="88">
        <v>103.2</v>
      </c>
    </row>
    <row r="72" spans="1:6" s="1" customFormat="1" ht="36.700000000000003" x14ac:dyDescent="0.35">
      <c r="A72" s="28" t="s">
        <v>459</v>
      </c>
      <c r="B72" s="9" t="s">
        <v>13</v>
      </c>
      <c r="C72" s="10" t="s">
        <v>59</v>
      </c>
      <c r="D72" s="10" t="s">
        <v>83</v>
      </c>
      <c r="E72" s="103" t="s">
        <v>460</v>
      </c>
      <c r="F72" s="88">
        <v>50</v>
      </c>
    </row>
    <row r="73" spans="1:6" s="8" customFormat="1" ht="21.1" x14ac:dyDescent="0.35">
      <c r="A73" s="33" t="s">
        <v>68</v>
      </c>
      <c r="B73" s="9" t="s">
        <v>13</v>
      </c>
      <c r="C73" s="10" t="s">
        <v>69</v>
      </c>
      <c r="D73" s="10"/>
      <c r="E73" s="103"/>
      <c r="F73" s="88">
        <f t="shared" ref="F73:F77" si="10">+F74</f>
        <v>1.3</v>
      </c>
    </row>
    <row r="74" spans="1:6" s="65" customFormat="1" ht="55.05" x14ac:dyDescent="0.35">
      <c r="A74" s="13" t="s">
        <v>7</v>
      </c>
      <c r="B74" s="14" t="s">
        <v>13</v>
      </c>
      <c r="C74" s="15" t="s">
        <v>69</v>
      </c>
      <c r="D74" s="15" t="s">
        <v>6</v>
      </c>
      <c r="E74" s="79"/>
      <c r="F74" s="88">
        <f t="shared" si="10"/>
        <v>1.3</v>
      </c>
    </row>
    <row r="75" spans="1:6" s="12" customFormat="1" ht="36.700000000000003" x14ac:dyDescent="0.35">
      <c r="A75" s="48" t="s">
        <v>46</v>
      </c>
      <c r="B75" s="14" t="s">
        <v>13</v>
      </c>
      <c r="C75" s="15" t="s">
        <v>69</v>
      </c>
      <c r="D75" s="15" t="s">
        <v>47</v>
      </c>
      <c r="E75" s="79"/>
      <c r="F75" s="88">
        <f t="shared" si="10"/>
        <v>1.3</v>
      </c>
    </row>
    <row r="76" spans="1:6" s="12" customFormat="1" ht="36.700000000000003" x14ac:dyDescent="0.35">
      <c r="A76" s="13" t="s">
        <v>16</v>
      </c>
      <c r="B76" s="14" t="s">
        <v>13</v>
      </c>
      <c r="C76" s="15" t="s">
        <v>69</v>
      </c>
      <c r="D76" s="15" t="s">
        <v>51</v>
      </c>
      <c r="E76" s="79"/>
      <c r="F76" s="88">
        <f t="shared" si="10"/>
        <v>1.3</v>
      </c>
    </row>
    <row r="77" spans="1:6" s="12" customFormat="1" ht="55.05" x14ac:dyDescent="0.35">
      <c r="A77" s="48" t="s">
        <v>70</v>
      </c>
      <c r="B77" s="14" t="s">
        <v>13</v>
      </c>
      <c r="C77" s="15" t="s">
        <v>69</v>
      </c>
      <c r="D77" s="15" t="s">
        <v>71</v>
      </c>
      <c r="E77" s="79"/>
      <c r="F77" s="88">
        <f t="shared" si="10"/>
        <v>1.3</v>
      </c>
    </row>
    <row r="78" spans="1:6" s="1" customFormat="1" ht="36.700000000000003" x14ac:dyDescent="0.35">
      <c r="A78" s="28" t="s">
        <v>28</v>
      </c>
      <c r="B78" s="14" t="s">
        <v>13</v>
      </c>
      <c r="C78" s="15" t="s">
        <v>69</v>
      </c>
      <c r="D78" s="15" t="s">
        <v>71</v>
      </c>
      <c r="E78" s="79" t="s">
        <v>29</v>
      </c>
      <c r="F78" s="88">
        <v>1.3</v>
      </c>
    </row>
    <row r="79" spans="1:6" s="8" customFormat="1" ht="36.700000000000003" x14ac:dyDescent="0.35">
      <c r="A79" s="33" t="s">
        <v>72</v>
      </c>
      <c r="B79" s="9" t="s">
        <v>13</v>
      </c>
      <c r="C79" s="10" t="s">
        <v>73</v>
      </c>
      <c r="D79" s="10"/>
      <c r="E79" s="103"/>
      <c r="F79" s="88">
        <f>+F80+F95</f>
        <v>21578.9</v>
      </c>
    </row>
    <row r="80" spans="1:6" s="65" customFormat="1" ht="55.05" x14ac:dyDescent="0.35">
      <c r="A80" s="48" t="s">
        <v>7</v>
      </c>
      <c r="B80" s="9" t="s">
        <v>13</v>
      </c>
      <c r="C80" s="10" t="s">
        <v>73</v>
      </c>
      <c r="D80" s="15" t="s">
        <v>6</v>
      </c>
      <c r="E80" s="103"/>
      <c r="F80" s="88">
        <f t="shared" ref="F80" si="11">+F81</f>
        <v>560</v>
      </c>
    </row>
    <row r="81" spans="1:6" s="11" customFormat="1" ht="36.700000000000003" x14ac:dyDescent="0.35">
      <c r="A81" s="48" t="s">
        <v>46</v>
      </c>
      <c r="B81" s="9" t="s">
        <v>13</v>
      </c>
      <c r="C81" s="10" t="s">
        <v>73</v>
      </c>
      <c r="D81" s="15" t="s">
        <v>47</v>
      </c>
      <c r="E81" s="103"/>
      <c r="F81" s="88">
        <f>+F82+F89+F85+F92</f>
        <v>560</v>
      </c>
    </row>
    <row r="82" spans="1:6" s="16" customFormat="1" ht="21.1" x14ac:dyDescent="0.35">
      <c r="A82" s="48" t="s">
        <v>15</v>
      </c>
      <c r="B82" s="14" t="s">
        <v>13</v>
      </c>
      <c r="C82" s="15" t="s">
        <v>73</v>
      </c>
      <c r="D82" s="15" t="s">
        <v>48</v>
      </c>
      <c r="E82" s="79"/>
      <c r="F82" s="88">
        <f t="shared" ref="F82:F83" si="12">+F83</f>
        <v>220</v>
      </c>
    </row>
    <row r="83" spans="1:6" s="12" customFormat="1" ht="36.700000000000003" x14ac:dyDescent="0.35">
      <c r="A83" s="48" t="s">
        <v>49</v>
      </c>
      <c r="B83" s="9" t="s">
        <v>13</v>
      </c>
      <c r="C83" s="10" t="s">
        <v>73</v>
      </c>
      <c r="D83" s="10" t="s">
        <v>50</v>
      </c>
      <c r="E83" s="103" t="s">
        <v>27</v>
      </c>
      <c r="F83" s="88">
        <f t="shared" si="12"/>
        <v>220</v>
      </c>
    </row>
    <row r="84" spans="1:6" s="1" customFormat="1" ht="36.700000000000003" x14ac:dyDescent="0.35">
      <c r="A84" s="28" t="s">
        <v>28</v>
      </c>
      <c r="B84" s="14" t="s">
        <v>13</v>
      </c>
      <c r="C84" s="15" t="s">
        <v>73</v>
      </c>
      <c r="D84" s="15" t="s">
        <v>50</v>
      </c>
      <c r="E84" s="79" t="s">
        <v>29</v>
      </c>
      <c r="F84" s="88">
        <v>220</v>
      </c>
    </row>
    <row r="85" spans="1:6" s="11" customFormat="1" ht="37.4" x14ac:dyDescent="0.35">
      <c r="A85" s="71" t="s">
        <v>114</v>
      </c>
      <c r="B85" s="9" t="s">
        <v>13</v>
      </c>
      <c r="C85" s="10" t="s">
        <v>73</v>
      </c>
      <c r="D85" s="72" t="s">
        <v>115</v>
      </c>
      <c r="E85" s="103"/>
      <c r="F85" s="88">
        <f>+F86</f>
        <v>45.5</v>
      </c>
    </row>
    <row r="86" spans="1:6" s="16" customFormat="1" ht="21.1" x14ac:dyDescent="0.35">
      <c r="A86" s="48" t="s">
        <v>116</v>
      </c>
      <c r="B86" s="14" t="s">
        <v>13</v>
      </c>
      <c r="C86" s="15" t="s">
        <v>73</v>
      </c>
      <c r="D86" s="72" t="s">
        <v>117</v>
      </c>
      <c r="E86" s="79"/>
      <c r="F86" s="88">
        <f t="shared" ref="F86:F87" si="13">+F87</f>
        <v>45.5</v>
      </c>
    </row>
    <row r="87" spans="1:6" s="12" customFormat="1" ht="36.700000000000003" x14ac:dyDescent="0.35">
      <c r="A87" s="48" t="s">
        <v>568</v>
      </c>
      <c r="B87" s="9" t="s">
        <v>13</v>
      </c>
      <c r="C87" s="10" t="s">
        <v>73</v>
      </c>
      <c r="D87" s="72" t="s">
        <v>569</v>
      </c>
      <c r="E87" s="103" t="s">
        <v>27</v>
      </c>
      <c r="F87" s="88">
        <f t="shared" si="13"/>
        <v>45.5</v>
      </c>
    </row>
    <row r="88" spans="1:6" s="1" customFormat="1" ht="37.4" x14ac:dyDescent="0.35">
      <c r="A88" s="76" t="s">
        <v>28</v>
      </c>
      <c r="B88" s="14" t="s">
        <v>13</v>
      </c>
      <c r="C88" s="15" t="s">
        <v>73</v>
      </c>
      <c r="D88" s="15" t="s">
        <v>569</v>
      </c>
      <c r="E88" s="79" t="s">
        <v>29</v>
      </c>
      <c r="F88" s="88">
        <v>45.5</v>
      </c>
    </row>
    <row r="89" spans="1:6" s="12" customFormat="1" ht="36.700000000000003" x14ac:dyDescent="0.35">
      <c r="A89" s="48" t="s">
        <v>16</v>
      </c>
      <c r="B89" s="9" t="s">
        <v>13</v>
      </c>
      <c r="C89" s="10" t="s">
        <v>73</v>
      </c>
      <c r="D89" s="15" t="s">
        <v>51</v>
      </c>
      <c r="E89" s="103" t="s">
        <v>27</v>
      </c>
      <c r="F89" s="88">
        <f>+F90</f>
        <v>193.5</v>
      </c>
    </row>
    <row r="90" spans="1:6" s="12" customFormat="1" ht="38.9" customHeight="1" x14ac:dyDescent="0.35">
      <c r="A90" s="50" t="s">
        <v>885</v>
      </c>
      <c r="B90" s="9" t="s">
        <v>13</v>
      </c>
      <c r="C90" s="10" t="s">
        <v>73</v>
      </c>
      <c r="D90" s="10" t="s">
        <v>884</v>
      </c>
      <c r="E90" s="103" t="s">
        <v>27</v>
      </c>
      <c r="F90" s="88">
        <f t="shared" ref="F90" si="14">+F91</f>
        <v>193.5</v>
      </c>
    </row>
    <row r="91" spans="1:6" s="1" customFormat="1" ht="21.1" x14ac:dyDescent="0.35">
      <c r="A91" s="28" t="s">
        <v>43</v>
      </c>
      <c r="B91" s="14" t="s">
        <v>13</v>
      </c>
      <c r="C91" s="15" t="s">
        <v>73</v>
      </c>
      <c r="D91" s="15" t="s">
        <v>884</v>
      </c>
      <c r="E91" s="79" t="s">
        <v>44</v>
      </c>
      <c r="F91" s="88">
        <v>193.5</v>
      </c>
    </row>
    <row r="92" spans="1:6" s="11" customFormat="1" ht="21.1" x14ac:dyDescent="0.35">
      <c r="A92" s="71" t="s">
        <v>24</v>
      </c>
      <c r="B92" s="9" t="s">
        <v>13</v>
      </c>
      <c r="C92" s="10" t="s">
        <v>73</v>
      </c>
      <c r="D92" s="72" t="s">
        <v>134</v>
      </c>
      <c r="E92" s="103"/>
      <c r="F92" s="88">
        <f>+F93</f>
        <v>101</v>
      </c>
    </row>
    <row r="93" spans="1:6" s="12" customFormat="1" ht="36.700000000000003" x14ac:dyDescent="0.35">
      <c r="A93" s="48" t="s">
        <v>764</v>
      </c>
      <c r="B93" s="9" t="s">
        <v>13</v>
      </c>
      <c r="C93" s="10" t="s">
        <v>73</v>
      </c>
      <c r="D93" s="72" t="s">
        <v>135</v>
      </c>
      <c r="E93" s="103" t="s">
        <v>27</v>
      </c>
      <c r="F93" s="88">
        <f t="shared" ref="F93" si="15">+F94</f>
        <v>101</v>
      </c>
    </row>
    <row r="94" spans="1:6" s="1" customFormat="1" ht="21.1" x14ac:dyDescent="0.35">
      <c r="A94" s="28" t="s">
        <v>43</v>
      </c>
      <c r="B94" s="14" t="s">
        <v>13</v>
      </c>
      <c r="C94" s="15" t="s">
        <v>73</v>
      </c>
      <c r="D94" s="15" t="s">
        <v>135</v>
      </c>
      <c r="E94" s="79" t="s">
        <v>44</v>
      </c>
      <c r="F94" s="88">
        <v>101</v>
      </c>
    </row>
    <row r="95" spans="1:6" s="65" customFormat="1" ht="36.700000000000003" x14ac:dyDescent="0.35">
      <c r="A95" s="49" t="s">
        <v>18</v>
      </c>
      <c r="B95" s="14" t="s">
        <v>13</v>
      </c>
      <c r="C95" s="15" t="s">
        <v>73</v>
      </c>
      <c r="D95" s="15" t="s">
        <v>19</v>
      </c>
      <c r="E95" s="79"/>
      <c r="F95" s="88">
        <f t="shared" ref="F95" si="16">+F96</f>
        <v>21018.9</v>
      </c>
    </row>
    <row r="96" spans="1:6" s="12" customFormat="1" ht="21.1" x14ac:dyDescent="0.35">
      <c r="A96" s="49" t="s">
        <v>20</v>
      </c>
      <c r="B96" s="14" t="s">
        <v>13</v>
      </c>
      <c r="C96" s="15" t="s">
        <v>73</v>
      </c>
      <c r="D96" s="15" t="s">
        <v>21</v>
      </c>
      <c r="E96" s="79"/>
      <c r="F96" s="88">
        <f>+F97+F106+F104</f>
        <v>21018.9</v>
      </c>
    </row>
    <row r="97" spans="1:6" s="12" customFormat="1" ht="21.1" x14ac:dyDescent="0.35">
      <c r="A97" s="49" t="s">
        <v>52</v>
      </c>
      <c r="B97" s="14" t="s">
        <v>13</v>
      </c>
      <c r="C97" s="15" t="s">
        <v>73</v>
      </c>
      <c r="D97" s="15" t="s">
        <v>74</v>
      </c>
      <c r="E97" s="79"/>
      <c r="F97" s="88">
        <f t="shared" ref="F97" si="17">+F98+F101</f>
        <v>13620.9</v>
      </c>
    </row>
    <row r="98" spans="1:6" s="1" customFormat="1" ht="21.1" x14ac:dyDescent="0.35">
      <c r="A98" s="49" t="s">
        <v>75</v>
      </c>
      <c r="B98" s="14" t="s">
        <v>13</v>
      </c>
      <c r="C98" s="15" t="s">
        <v>73</v>
      </c>
      <c r="D98" s="15" t="s">
        <v>762</v>
      </c>
      <c r="E98" s="79"/>
      <c r="F98" s="88">
        <f>+F99+F100</f>
        <v>1741.1000000000001</v>
      </c>
    </row>
    <row r="99" spans="1:6" s="1" customFormat="1" ht="21.1" x14ac:dyDescent="0.35">
      <c r="A99" s="28" t="s">
        <v>43</v>
      </c>
      <c r="B99" s="14" t="s">
        <v>13</v>
      </c>
      <c r="C99" s="15" t="s">
        <v>73</v>
      </c>
      <c r="D99" s="15" t="s">
        <v>762</v>
      </c>
      <c r="E99" s="79" t="s">
        <v>44</v>
      </c>
      <c r="F99" s="88">
        <v>1495.1000000000001</v>
      </c>
    </row>
    <row r="100" spans="1:6" s="1" customFormat="1" ht="36.700000000000003" x14ac:dyDescent="0.35">
      <c r="A100" s="28" t="s">
        <v>28</v>
      </c>
      <c r="B100" s="14" t="s">
        <v>13</v>
      </c>
      <c r="C100" s="15" t="s">
        <v>73</v>
      </c>
      <c r="D100" s="15" t="s">
        <v>762</v>
      </c>
      <c r="E100" s="79" t="s">
        <v>29</v>
      </c>
      <c r="F100" s="88">
        <v>246</v>
      </c>
    </row>
    <row r="101" spans="1:6" s="1" customFormat="1" ht="36.700000000000003" x14ac:dyDescent="0.35">
      <c r="A101" s="49" t="s">
        <v>77</v>
      </c>
      <c r="B101" s="14" t="s">
        <v>13</v>
      </c>
      <c r="C101" s="15" t="s">
        <v>73</v>
      </c>
      <c r="D101" s="15" t="s">
        <v>76</v>
      </c>
      <c r="E101" s="79"/>
      <c r="F101" s="88">
        <f>+F102+F103</f>
        <v>11879.8</v>
      </c>
    </row>
    <row r="102" spans="1:6" s="1" customFormat="1" ht="21.1" x14ac:dyDescent="0.35">
      <c r="A102" s="28" t="s">
        <v>43</v>
      </c>
      <c r="B102" s="14" t="s">
        <v>13</v>
      </c>
      <c r="C102" s="15" t="s">
        <v>73</v>
      </c>
      <c r="D102" s="15" t="s">
        <v>76</v>
      </c>
      <c r="E102" s="79" t="s">
        <v>44</v>
      </c>
      <c r="F102" s="88">
        <v>10653.5</v>
      </c>
    </row>
    <row r="103" spans="1:6" s="1" customFormat="1" ht="36.700000000000003" x14ac:dyDescent="0.35">
      <c r="A103" s="28" t="s">
        <v>28</v>
      </c>
      <c r="B103" s="14" t="s">
        <v>13</v>
      </c>
      <c r="C103" s="15" t="s">
        <v>73</v>
      </c>
      <c r="D103" s="15" t="s">
        <v>76</v>
      </c>
      <c r="E103" s="79" t="s">
        <v>29</v>
      </c>
      <c r="F103" s="88">
        <v>1226.3</v>
      </c>
    </row>
    <row r="104" spans="1:6" s="12" customFormat="1" ht="21.1" x14ac:dyDescent="0.35">
      <c r="A104" s="62" t="s">
        <v>803</v>
      </c>
      <c r="B104" s="14" t="s">
        <v>13</v>
      </c>
      <c r="C104" s="15" t="s">
        <v>73</v>
      </c>
      <c r="D104" s="15" t="s">
        <v>23</v>
      </c>
      <c r="E104" s="79"/>
      <c r="F104" s="88">
        <f>+F105</f>
        <v>7319.6</v>
      </c>
    </row>
    <row r="105" spans="1:6" s="1" customFormat="1" ht="21.1" x14ac:dyDescent="0.35">
      <c r="A105" s="28" t="s">
        <v>43</v>
      </c>
      <c r="B105" s="14" t="s">
        <v>13</v>
      </c>
      <c r="C105" s="15" t="s">
        <v>73</v>
      </c>
      <c r="D105" s="15" t="s">
        <v>23</v>
      </c>
      <c r="E105" s="79" t="s">
        <v>44</v>
      </c>
      <c r="F105" s="88">
        <v>7319.6</v>
      </c>
    </row>
    <row r="106" spans="1:6" s="12" customFormat="1" ht="36.700000000000003" x14ac:dyDescent="0.35">
      <c r="A106" s="28" t="s">
        <v>78</v>
      </c>
      <c r="B106" s="14" t="s">
        <v>13</v>
      </c>
      <c r="C106" s="15" t="s">
        <v>73</v>
      </c>
      <c r="D106" s="15" t="s">
        <v>79</v>
      </c>
      <c r="E106" s="79"/>
      <c r="F106" s="88">
        <f>+F107+F108</f>
        <v>78.400000000000006</v>
      </c>
    </row>
    <row r="107" spans="1:6" s="1" customFormat="1" ht="21.1" x14ac:dyDescent="0.35">
      <c r="A107" s="28" t="s">
        <v>43</v>
      </c>
      <c r="B107" s="14" t="s">
        <v>13</v>
      </c>
      <c r="C107" s="15" t="s">
        <v>73</v>
      </c>
      <c r="D107" s="15" t="s">
        <v>79</v>
      </c>
      <c r="E107" s="79" t="s">
        <v>44</v>
      </c>
      <c r="F107" s="88">
        <v>70</v>
      </c>
    </row>
    <row r="108" spans="1:6" s="1" customFormat="1" ht="36.700000000000003" x14ac:dyDescent="0.35">
      <c r="A108" s="28" t="s">
        <v>28</v>
      </c>
      <c r="B108" s="14" t="s">
        <v>13</v>
      </c>
      <c r="C108" s="15" t="s">
        <v>73</v>
      </c>
      <c r="D108" s="15" t="s">
        <v>79</v>
      </c>
      <c r="E108" s="79" t="s">
        <v>29</v>
      </c>
      <c r="F108" s="88">
        <v>8.4</v>
      </c>
    </row>
    <row r="109" spans="1:6" s="8" customFormat="1" ht="21.1" x14ac:dyDescent="0.35">
      <c r="A109" s="33" t="s">
        <v>80</v>
      </c>
      <c r="B109" s="9" t="s">
        <v>13</v>
      </c>
      <c r="C109" s="10" t="s">
        <v>12</v>
      </c>
      <c r="D109" s="10"/>
      <c r="E109" s="103"/>
      <c r="F109" s="88">
        <f t="shared" ref="F109:F111" si="18">SUM(F110)</f>
        <v>635.69999999999982</v>
      </c>
    </row>
    <row r="110" spans="1:6" s="65" customFormat="1" ht="21.1" x14ac:dyDescent="0.35">
      <c r="A110" s="48" t="s">
        <v>80</v>
      </c>
      <c r="B110" s="9" t="s">
        <v>13</v>
      </c>
      <c r="C110" s="10" t="s">
        <v>12</v>
      </c>
      <c r="D110" s="22" t="s">
        <v>81</v>
      </c>
      <c r="E110" s="103"/>
      <c r="F110" s="88">
        <f t="shared" si="18"/>
        <v>635.69999999999982</v>
      </c>
    </row>
    <row r="111" spans="1:6" s="12" customFormat="1" ht="21.1" x14ac:dyDescent="0.35">
      <c r="A111" s="48" t="s">
        <v>82</v>
      </c>
      <c r="B111" s="9" t="s">
        <v>13</v>
      </c>
      <c r="C111" s="10" t="s">
        <v>12</v>
      </c>
      <c r="D111" s="22" t="s">
        <v>83</v>
      </c>
      <c r="E111" s="103" t="s">
        <v>27</v>
      </c>
      <c r="F111" s="88">
        <f t="shared" si="18"/>
        <v>635.69999999999982</v>
      </c>
    </row>
    <row r="112" spans="1:6" s="1" customFormat="1" ht="21.1" x14ac:dyDescent="0.35">
      <c r="A112" s="13" t="s">
        <v>84</v>
      </c>
      <c r="B112" s="9" t="s">
        <v>13</v>
      </c>
      <c r="C112" s="10" t="s">
        <v>12</v>
      </c>
      <c r="D112" s="10" t="s">
        <v>83</v>
      </c>
      <c r="E112" s="103" t="s">
        <v>85</v>
      </c>
      <c r="F112" s="88">
        <v>635.69999999999982</v>
      </c>
    </row>
    <row r="113" spans="1:6" s="8" customFormat="1" ht="21.1" x14ac:dyDescent="0.35">
      <c r="A113" s="13" t="s">
        <v>86</v>
      </c>
      <c r="B113" s="14" t="s">
        <v>13</v>
      </c>
      <c r="C113" s="15" t="s">
        <v>87</v>
      </c>
      <c r="D113" s="15"/>
      <c r="E113" s="79"/>
      <c r="F113" s="89">
        <f>+F114+F119+F143+F211+F201+F191+F237+F240</f>
        <v>234228.89999999997</v>
      </c>
    </row>
    <row r="114" spans="1:6" s="65" customFormat="1" ht="36.700000000000003" x14ac:dyDescent="0.35">
      <c r="A114" s="48" t="s">
        <v>88</v>
      </c>
      <c r="B114" s="14" t="s">
        <v>13</v>
      </c>
      <c r="C114" s="15" t="s">
        <v>87</v>
      </c>
      <c r="D114" s="10" t="s">
        <v>89</v>
      </c>
      <c r="E114" s="79"/>
      <c r="F114" s="89">
        <f t="shared" ref="F114" si="19">F115</f>
        <v>250</v>
      </c>
    </row>
    <row r="115" spans="1:6" s="17" customFormat="1" ht="21.1" x14ac:dyDescent="0.35">
      <c r="A115" s="50" t="s">
        <v>90</v>
      </c>
      <c r="B115" s="14" t="s">
        <v>13</v>
      </c>
      <c r="C115" s="15" t="s">
        <v>87</v>
      </c>
      <c r="D115" s="22" t="s">
        <v>91</v>
      </c>
      <c r="E115" s="79"/>
      <c r="F115" s="89">
        <f>SUM(F116)</f>
        <v>250</v>
      </c>
    </row>
    <row r="116" spans="1:6" s="17" customFormat="1" ht="34.65" customHeight="1" x14ac:dyDescent="0.35">
      <c r="A116" s="51" t="s">
        <v>728</v>
      </c>
      <c r="B116" s="14" t="s">
        <v>13</v>
      </c>
      <c r="C116" s="15" t="s">
        <v>87</v>
      </c>
      <c r="D116" s="22" t="s">
        <v>747</v>
      </c>
      <c r="E116" s="79"/>
      <c r="F116" s="89">
        <f>SUM(F117)</f>
        <v>250</v>
      </c>
    </row>
    <row r="117" spans="1:6" s="12" customFormat="1" ht="21.1" x14ac:dyDescent="0.35">
      <c r="A117" s="48" t="s">
        <v>93</v>
      </c>
      <c r="B117" s="14" t="s">
        <v>13</v>
      </c>
      <c r="C117" s="15" t="s">
        <v>87</v>
      </c>
      <c r="D117" s="22" t="s">
        <v>749</v>
      </c>
      <c r="E117" s="103" t="s">
        <v>27</v>
      </c>
      <c r="F117" s="88">
        <f t="shared" ref="F117" si="20">SUM(F118)</f>
        <v>250</v>
      </c>
    </row>
    <row r="118" spans="1:6" s="1" customFormat="1" ht="36.700000000000003" x14ac:dyDescent="0.35">
      <c r="A118" s="45" t="s">
        <v>28</v>
      </c>
      <c r="B118" s="14" t="s">
        <v>13</v>
      </c>
      <c r="C118" s="15" t="s">
        <v>87</v>
      </c>
      <c r="D118" s="22" t="s">
        <v>749</v>
      </c>
      <c r="E118" s="79" t="s">
        <v>29</v>
      </c>
      <c r="F118" s="88">
        <v>250</v>
      </c>
    </row>
    <row r="119" spans="1:6" s="65" customFormat="1" ht="36.700000000000003" x14ac:dyDescent="0.35">
      <c r="A119" s="52" t="s">
        <v>94</v>
      </c>
      <c r="B119" s="14" t="s">
        <v>13</v>
      </c>
      <c r="C119" s="15" t="s">
        <v>87</v>
      </c>
      <c r="D119" s="10" t="s">
        <v>95</v>
      </c>
      <c r="E119" s="79"/>
      <c r="F119" s="89">
        <f t="shared" ref="F119" si="21">SUM(F120+F127+F132)</f>
        <v>14081.4</v>
      </c>
    </row>
    <row r="120" spans="1:6" s="1" customFormat="1" ht="21.1" x14ac:dyDescent="0.35">
      <c r="A120" s="52" t="s">
        <v>96</v>
      </c>
      <c r="B120" s="14" t="s">
        <v>13</v>
      </c>
      <c r="C120" s="15" t="s">
        <v>87</v>
      </c>
      <c r="D120" s="10" t="s">
        <v>97</v>
      </c>
      <c r="E120" s="79"/>
      <c r="F120" s="89">
        <f t="shared" ref="F120" si="22">SUM(F121+F123+F125)</f>
        <v>323.39999999999998</v>
      </c>
    </row>
    <row r="121" spans="1:6" ht="36.700000000000003" x14ac:dyDescent="0.35">
      <c r="A121" s="45" t="s">
        <v>98</v>
      </c>
      <c r="B121" s="14" t="s">
        <v>13</v>
      </c>
      <c r="C121" s="15" t="s">
        <v>87</v>
      </c>
      <c r="D121" s="10" t="s">
        <v>99</v>
      </c>
      <c r="E121" s="79"/>
      <c r="F121" s="89">
        <f t="shared" ref="F121" si="23">SUM(F122)</f>
        <v>20</v>
      </c>
    </row>
    <row r="122" spans="1:6" s="1" customFormat="1" ht="36.700000000000003" x14ac:dyDescent="0.35">
      <c r="A122" s="45" t="s">
        <v>28</v>
      </c>
      <c r="B122" s="14" t="s">
        <v>13</v>
      </c>
      <c r="C122" s="15" t="s">
        <v>87</v>
      </c>
      <c r="D122" s="10" t="s">
        <v>99</v>
      </c>
      <c r="E122" s="79" t="s">
        <v>29</v>
      </c>
      <c r="F122" s="88">
        <v>20</v>
      </c>
    </row>
    <row r="123" spans="1:6" ht="36.700000000000003" x14ac:dyDescent="0.35">
      <c r="A123" s="52" t="s">
        <v>100</v>
      </c>
      <c r="B123" s="14" t="s">
        <v>13</v>
      </c>
      <c r="C123" s="15" t="s">
        <v>87</v>
      </c>
      <c r="D123" s="10" t="s">
        <v>101</v>
      </c>
      <c r="E123" s="79"/>
      <c r="F123" s="89">
        <f t="shared" ref="F123" si="24">SUM(F124)</f>
        <v>54.8</v>
      </c>
    </row>
    <row r="124" spans="1:6" s="1" customFormat="1" ht="36.700000000000003" x14ac:dyDescent="0.35">
      <c r="A124" s="45" t="s">
        <v>28</v>
      </c>
      <c r="B124" s="14" t="s">
        <v>13</v>
      </c>
      <c r="C124" s="15" t="s">
        <v>87</v>
      </c>
      <c r="D124" s="10" t="s">
        <v>101</v>
      </c>
      <c r="E124" s="79" t="s">
        <v>29</v>
      </c>
      <c r="F124" s="88">
        <v>54.8</v>
      </c>
    </row>
    <row r="125" spans="1:6" s="1" customFormat="1" ht="36.700000000000003" x14ac:dyDescent="0.35">
      <c r="A125" s="45" t="s">
        <v>102</v>
      </c>
      <c r="B125" s="14" t="s">
        <v>13</v>
      </c>
      <c r="C125" s="15" t="s">
        <v>87</v>
      </c>
      <c r="D125" s="10" t="s">
        <v>103</v>
      </c>
      <c r="E125" s="79"/>
      <c r="F125" s="89">
        <f t="shared" ref="F125" si="25">SUM(F126)</f>
        <v>248.6</v>
      </c>
    </row>
    <row r="126" spans="1:6" s="1" customFormat="1" ht="36.700000000000003" x14ac:dyDescent="0.35">
      <c r="A126" s="45" t="s">
        <v>28</v>
      </c>
      <c r="B126" s="14" t="s">
        <v>13</v>
      </c>
      <c r="C126" s="15" t="s">
        <v>87</v>
      </c>
      <c r="D126" s="10" t="s">
        <v>103</v>
      </c>
      <c r="E126" s="79" t="s">
        <v>29</v>
      </c>
      <c r="F126" s="88">
        <v>248.6</v>
      </c>
    </row>
    <row r="127" spans="1:6" ht="21.1" x14ac:dyDescent="0.35">
      <c r="A127" s="52" t="s">
        <v>26</v>
      </c>
      <c r="B127" s="14" t="s">
        <v>13</v>
      </c>
      <c r="C127" s="15" t="s">
        <v>87</v>
      </c>
      <c r="D127" s="10" t="s">
        <v>104</v>
      </c>
      <c r="E127" s="79"/>
      <c r="F127" s="89">
        <f t="shared" ref="F127" si="26">SUM(F128+F130)</f>
        <v>254.7</v>
      </c>
    </row>
    <row r="128" spans="1:6" s="1" customFormat="1" ht="21.1" x14ac:dyDescent="0.35">
      <c r="A128" s="52" t="s">
        <v>768</v>
      </c>
      <c r="B128" s="14" t="s">
        <v>13</v>
      </c>
      <c r="C128" s="15" t="s">
        <v>87</v>
      </c>
      <c r="D128" s="10" t="s">
        <v>105</v>
      </c>
      <c r="E128" s="79"/>
      <c r="F128" s="89">
        <f t="shared" ref="F128" si="27">SUM(F129)</f>
        <v>88</v>
      </c>
    </row>
    <row r="129" spans="1:6" s="1" customFormat="1" ht="36.700000000000003" x14ac:dyDescent="0.35">
      <c r="A129" s="45" t="s">
        <v>28</v>
      </c>
      <c r="B129" s="14" t="s">
        <v>13</v>
      </c>
      <c r="C129" s="15" t="s">
        <v>87</v>
      </c>
      <c r="D129" s="10" t="s">
        <v>105</v>
      </c>
      <c r="E129" s="79" t="s">
        <v>29</v>
      </c>
      <c r="F129" s="88">
        <v>88</v>
      </c>
    </row>
    <row r="130" spans="1:6" s="1" customFormat="1" ht="36.700000000000003" x14ac:dyDescent="0.35">
      <c r="A130" s="52" t="s">
        <v>102</v>
      </c>
      <c r="B130" s="14" t="s">
        <v>13</v>
      </c>
      <c r="C130" s="15" t="s">
        <v>87</v>
      </c>
      <c r="D130" s="10" t="s">
        <v>106</v>
      </c>
      <c r="E130" s="79"/>
      <c r="F130" s="89">
        <f t="shared" ref="F130" si="28">SUM(F131)</f>
        <v>166.7</v>
      </c>
    </row>
    <row r="131" spans="1:6" s="1" customFormat="1" ht="36.700000000000003" x14ac:dyDescent="0.35">
      <c r="A131" s="45" t="s">
        <v>28</v>
      </c>
      <c r="B131" s="14" t="s">
        <v>13</v>
      </c>
      <c r="C131" s="15" t="s">
        <v>87</v>
      </c>
      <c r="D131" s="10" t="s">
        <v>106</v>
      </c>
      <c r="E131" s="79" t="s">
        <v>29</v>
      </c>
      <c r="F131" s="88">
        <v>166.7</v>
      </c>
    </row>
    <row r="132" spans="1:6" s="1" customFormat="1" ht="36.700000000000003" x14ac:dyDescent="0.35">
      <c r="A132" s="52" t="s">
        <v>16</v>
      </c>
      <c r="B132" s="14" t="s">
        <v>13</v>
      </c>
      <c r="C132" s="15" t="s">
        <v>87</v>
      </c>
      <c r="D132" s="10" t="s">
        <v>107</v>
      </c>
      <c r="E132" s="79"/>
      <c r="F132" s="89">
        <f>SUM(F133+F140+F138)</f>
        <v>13503.3</v>
      </c>
    </row>
    <row r="133" spans="1:6" s="1" customFormat="1" ht="21.1" x14ac:dyDescent="0.35">
      <c r="A133" s="52" t="s">
        <v>17</v>
      </c>
      <c r="B133" s="14" t="s">
        <v>13</v>
      </c>
      <c r="C133" s="15" t="s">
        <v>87</v>
      </c>
      <c r="D133" s="10" t="s">
        <v>108</v>
      </c>
      <c r="E133" s="79"/>
      <c r="F133" s="89">
        <f t="shared" ref="F133" si="29">SUM(F134)</f>
        <v>4726.9999999999991</v>
      </c>
    </row>
    <row r="134" spans="1:6" s="1" customFormat="1" ht="21.1" x14ac:dyDescent="0.35">
      <c r="A134" s="52" t="s">
        <v>109</v>
      </c>
      <c r="B134" s="14" t="s">
        <v>13</v>
      </c>
      <c r="C134" s="15" t="s">
        <v>87</v>
      </c>
      <c r="D134" s="10" t="s">
        <v>110</v>
      </c>
      <c r="E134" s="79"/>
      <c r="F134" s="89">
        <f t="shared" ref="F134" si="30">SUM(F135+F136+F137)</f>
        <v>4726.9999999999991</v>
      </c>
    </row>
    <row r="135" spans="1:6" s="1" customFormat="1" ht="21.1" x14ac:dyDescent="0.35">
      <c r="A135" s="52" t="s">
        <v>111</v>
      </c>
      <c r="B135" s="14" t="s">
        <v>13</v>
      </c>
      <c r="C135" s="15" t="s">
        <v>87</v>
      </c>
      <c r="D135" s="10" t="s">
        <v>110</v>
      </c>
      <c r="E135" s="79" t="s">
        <v>112</v>
      </c>
      <c r="F135" s="88">
        <v>4481.7999999999993</v>
      </c>
    </row>
    <row r="136" spans="1:6" s="1" customFormat="1" ht="36.700000000000003" x14ac:dyDescent="0.35">
      <c r="A136" s="45" t="s">
        <v>28</v>
      </c>
      <c r="B136" s="14" t="s">
        <v>13</v>
      </c>
      <c r="C136" s="15" t="s">
        <v>87</v>
      </c>
      <c r="D136" s="10" t="s">
        <v>110</v>
      </c>
      <c r="E136" s="79" t="s">
        <v>29</v>
      </c>
      <c r="F136" s="88">
        <v>236.89999999999998</v>
      </c>
    </row>
    <row r="137" spans="1:6" s="1" customFormat="1" ht="21.1" x14ac:dyDescent="0.35">
      <c r="A137" s="45" t="s">
        <v>30</v>
      </c>
      <c r="B137" s="14" t="s">
        <v>13</v>
      </c>
      <c r="C137" s="15" t="s">
        <v>87</v>
      </c>
      <c r="D137" s="10" t="s">
        <v>110</v>
      </c>
      <c r="E137" s="79" t="s">
        <v>31</v>
      </c>
      <c r="F137" s="88">
        <v>8.2999999999999989</v>
      </c>
    </row>
    <row r="138" spans="1:6" ht="33.450000000000003" customHeight="1" x14ac:dyDescent="0.35">
      <c r="A138" s="52" t="s">
        <v>22</v>
      </c>
      <c r="B138" s="14" t="s">
        <v>13</v>
      </c>
      <c r="C138" s="15" t="s">
        <v>87</v>
      </c>
      <c r="D138" s="10" t="s">
        <v>804</v>
      </c>
      <c r="E138" s="79"/>
      <c r="F138" s="88">
        <f>SUM(F139)</f>
        <v>3673.5</v>
      </c>
    </row>
    <row r="139" spans="1:6" s="1" customFormat="1" ht="21.1" x14ac:dyDescent="0.35">
      <c r="A139" s="52" t="s">
        <v>111</v>
      </c>
      <c r="B139" s="14" t="s">
        <v>13</v>
      </c>
      <c r="C139" s="15" t="s">
        <v>87</v>
      </c>
      <c r="D139" s="10" t="s">
        <v>804</v>
      </c>
      <c r="E139" s="79" t="s">
        <v>112</v>
      </c>
      <c r="F139" s="88">
        <v>3673.5</v>
      </c>
    </row>
    <row r="140" spans="1:6" s="1" customFormat="1" ht="36.700000000000003" x14ac:dyDescent="0.35">
      <c r="A140" s="52" t="s">
        <v>102</v>
      </c>
      <c r="B140" s="14" t="s">
        <v>13</v>
      </c>
      <c r="C140" s="15" t="s">
        <v>87</v>
      </c>
      <c r="D140" s="10" t="s">
        <v>113</v>
      </c>
      <c r="E140" s="79"/>
      <c r="F140" s="89">
        <f>SUM(F141+F142)</f>
        <v>5102.8</v>
      </c>
    </row>
    <row r="141" spans="1:6" s="1" customFormat="1" ht="21.1" x14ac:dyDescent="0.35">
      <c r="A141" s="52" t="s">
        <v>111</v>
      </c>
      <c r="B141" s="14" t="s">
        <v>13</v>
      </c>
      <c r="C141" s="15" t="s">
        <v>87</v>
      </c>
      <c r="D141" s="10" t="s">
        <v>113</v>
      </c>
      <c r="E141" s="79" t="s">
        <v>112</v>
      </c>
      <c r="F141" s="88">
        <v>4645.7</v>
      </c>
    </row>
    <row r="142" spans="1:6" s="1" customFormat="1" ht="36.700000000000003" x14ac:dyDescent="0.35">
      <c r="A142" s="45" t="s">
        <v>28</v>
      </c>
      <c r="B142" s="14" t="s">
        <v>13</v>
      </c>
      <c r="C142" s="15" t="s">
        <v>87</v>
      </c>
      <c r="D142" s="10" t="s">
        <v>113</v>
      </c>
      <c r="E142" s="79" t="s">
        <v>29</v>
      </c>
      <c r="F142" s="88">
        <v>457.09999999999997</v>
      </c>
    </row>
    <row r="143" spans="1:6" s="65" customFormat="1" ht="55.05" x14ac:dyDescent="0.35">
      <c r="A143" s="13" t="s">
        <v>7</v>
      </c>
      <c r="B143" s="14" t="s">
        <v>13</v>
      </c>
      <c r="C143" s="15" t="s">
        <v>87</v>
      </c>
      <c r="D143" s="15" t="s">
        <v>6</v>
      </c>
      <c r="E143" s="79"/>
      <c r="F143" s="89">
        <f>+F144+F186</f>
        <v>112890.79999999999</v>
      </c>
    </row>
    <row r="144" spans="1:6" s="16" customFormat="1" ht="36.700000000000003" x14ac:dyDescent="0.35">
      <c r="A144" s="48" t="s">
        <v>46</v>
      </c>
      <c r="B144" s="14" t="s">
        <v>13</v>
      </c>
      <c r="C144" s="15" t="s">
        <v>87</v>
      </c>
      <c r="D144" s="15" t="s">
        <v>47</v>
      </c>
      <c r="E144" s="79"/>
      <c r="F144" s="88">
        <f>+F145+F148+F161+F179</f>
        <v>112511.4</v>
      </c>
    </row>
    <row r="145" spans="1:6" s="12" customFormat="1" ht="21.1" x14ac:dyDescent="0.35">
      <c r="A145" s="48" t="s">
        <v>15</v>
      </c>
      <c r="B145" s="9" t="s">
        <v>13</v>
      </c>
      <c r="C145" s="10" t="s">
        <v>87</v>
      </c>
      <c r="D145" s="10" t="s">
        <v>48</v>
      </c>
      <c r="E145" s="103" t="s">
        <v>27</v>
      </c>
      <c r="F145" s="88">
        <f t="shared" ref="F145:F146" si="31">+F146</f>
        <v>180</v>
      </c>
    </row>
    <row r="146" spans="1:6" s="12" customFormat="1" ht="36.700000000000003" x14ac:dyDescent="0.35">
      <c r="A146" s="48" t="s">
        <v>49</v>
      </c>
      <c r="B146" s="9" t="s">
        <v>13</v>
      </c>
      <c r="C146" s="10" t="s">
        <v>87</v>
      </c>
      <c r="D146" s="10" t="s">
        <v>50</v>
      </c>
      <c r="E146" s="103" t="s">
        <v>27</v>
      </c>
      <c r="F146" s="88">
        <f t="shared" si="31"/>
        <v>180</v>
      </c>
    </row>
    <row r="147" spans="1:6" s="1" customFormat="1" ht="36.700000000000003" x14ac:dyDescent="0.35">
      <c r="A147" s="28" t="s">
        <v>28</v>
      </c>
      <c r="B147" s="14" t="s">
        <v>13</v>
      </c>
      <c r="C147" s="15" t="s">
        <v>87</v>
      </c>
      <c r="D147" s="15" t="s">
        <v>50</v>
      </c>
      <c r="E147" s="79" t="s">
        <v>29</v>
      </c>
      <c r="F147" s="88">
        <v>180</v>
      </c>
    </row>
    <row r="148" spans="1:6" s="12" customFormat="1" ht="36.700000000000003" x14ac:dyDescent="0.35">
      <c r="A148" s="48" t="s">
        <v>114</v>
      </c>
      <c r="B148" s="9" t="s">
        <v>13</v>
      </c>
      <c r="C148" s="10" t="s">
        <v>87</v>
      </c>
      <c r="D148" s="10" t="s">
        <v>115</v>
      </c>
      <c r="E148" s="103" t="s">
        <v>27</v>
      </c>
      <c r="F148" s="88">
        <f>+F149+F156</f>
        <v>591.4</v>
      </c>
    </row>
    <row r="149" spans="1:6" s="12" customFormat="1" ht="21.1" x14ac:dyDescent="0.35">
      <c r="A149" s="48" t="s">
        <v>116</v>
      </c>
      <c r="B149" s="9" t="s">
        <v>13</v>
      </c>
      <c r="C149" s="10" t="s">
        <v>87</v>
      </c>
      <c r="D149" s="10" t="s">
        <v>117</v>
      </c>
      <c r="E149" s="103" t="s">
        <v>27</v>
      </c>
      <c r="F149" s="88">
        <f>F152+F154+F150</f>
        <v>152.1</v>
      </c>
    </row>
    <row r="150" spans="1:6" s="12" customFormat="1" ht="36.700000000000003" x14ac:dyDescent="0.35">
      <c r="A150" s="48" t="s">
        <v>568</v>
      </c>
      <c r="B150" s="9" t="s">
        <v>13</v>
      </c>
      <c r="C150" s="10" t="s">
        <v>87</v>
      </c>
      <c r="D150" s="10" t="s">
        <v>569</v>
      </c>
      <c r="E150" s="103" t="s">
        <v>27</v>
      </c>
      <c r="F150" s="88">
        <f>+F151</f>
        <v>31.5</v>
      </c>
    </row>
    <row r="151" spans="1:6" s="1" customFormat="1" ht="36.700000000000003" x14ac:dyDescent="0.35">
      <c r="A151" s="28" t="s">
        <v>28</v>
      </c>
      <c r="B151" s="14" t="s">
        <v>13</v>
      </c>
      <c r="C151" s="15" t="s">
        <v>87</v>
      </c>
      <c r="D151" s="15" t="s">
        <v>569</v>
      </c>
      <c r="E151" s="79" t="s">
        <v>29</v>
      </c>
      <c r="F151" s="88">
        <v>31.5</v>
      </c>
    </row>
    <row r="152" spans="1:6" s="12" customFormat="1" ht="40.75" customHeight="1" x14ac:dyDescent="0.35">
      <c r="A152" s="48" t="s">
        <v>790</v>
      </c>
      <c r="B152" s="9" t="s">
        <v>13</v>
      </c>
      <c r="C152" s="10" t="s">
        <v>87</v>
      </c>
      <c r="D152" s="10" t="s">
        <v>118</v>
      </c>
      <c r="E152" s="103" t="s">
        <v>27</v>
      </c>
      <c r="F152" s="88">
        <f>+F153</f>
        <v>50</v>
      </c>
    </row>
    <row r="153" spans="1:6" s="1" customFormat="1" ht="36.700000000000003" x14ac:dyDescent="0.35">
      <c r="A153" s="28" t="s">
        <v>28</v>
      </c>
      <c r="B153" s="14" t="s">
        <v>13</v>
      </c>
      <c r="C153" s="15" t="s">
        <v>87</v>
      </c>
      <c r="D153" s="15" t="s">
        <v>118</v>
      </c>
      <c r="E153" s="79" t="s">
        <v>29</v>
      </c>
      <c r="F153" s="88">
        <v>50</v>
      </c>
    </row>
    <row r="154" spans="1:6" s="12" customFormat="1" ht="36.700000000000003" x14ac:dyDescent="0.35">
      <c r="A154" s="33" t="s">
        <v>119</v>
      </c>
      <c r="B154" s="9" t="s">
        <v>13</v>
      </c>
      <c r="C154" s="10" t="s">
        <v>87</v>
      </c>
      <c r="D154" s="10" t="s">
        <v>635</v>
      </c>
      <c r="E154" s="103" t="s">
        <v>27</v>
      </c>
      <c r="F154" s="88">
        <f t="shared" ref="F154" si="32">+F155</f>
        <v>70.599999999999994</v>
      </c>
    </row>
    <row r="155" spans="1:6" s="1" customFormat="1" ht="21.1" x14ac:dyDescent="0.35">
      <c r="A155" s="28" t="s">
        <v>43</v>
      </c>
      <c r="B155" s="14" t="s">
        <v>13</v>
      </c>
      <c r="C155" s="15" t="s">
        <v>87</v>
      </c>
      <c r="D155" s="15" t="s">
        <v>635</v>
      </c>
      <c r="E155" s="79" t="s">
        <v>44</v>
      </c>
      <c r="F155" s="88">
        <v>70.599999999999994</v>
      </c>
    </row>
    <row r="156" spans="1:6" s="16" customFormat="1" ht="36.700000000000003" x14ac:dyDescent="0.35">
      <c r="A156" s="13" t="s">
        <v>120</v>
      </c>
      <c r="B156" s="14" t="s">
        <v>13</v>
      </c>
      <c r="C156" s="15" t="s">
        <v>87</v>
      </c>
      <c r="D156" s="15" t="s">
        <v>121</v>
      </c>
      <c r="E156" s="79"/>
      <c r="F156" s="88">
        <f>+F157+F159</f>
        <v>439.29999999999995</v>
      </c>
    </row>
    <row r="157" spans="1:6" s="12" customFormat="1" ht="21.1" x14ac:dyDescent="0.35">
      <c r="A157" s="33" t="s">
        <v>122</v>
      </c>
      <c r="B157" s="9" t="s">
        <v>13</v>
      </c>
      <c r="C157" s="10" t="s">
        <v>87</v>
      </c>
      <c r="D157" s="10" t="s">
        <v>123</v>
      </c>
      <c r="E157" s="103" t="s">
        <v>27</v>
      </c>
      <c r="F157" s="88">
        <f>F158</f>
        <v>60</v>
      </c>
    </row>
    <row r="158" spans="1:6" s="1" customFormat="1" ht="21.1" x14ac:dyDescent="0.35">
      <c r="A158" s="33" t="s">
        <v>124</v>
      </c>
      <c r="B158" s="14" t="s">
        <v>13</v>
      </c>
      <c r="C158" s="15" t="s">
        <v>87</v>
      </c>
      <c r="D158" s="15" t="s">
        <v>123</v>
      </c>
      <c r="E158" s="79" t="s">
        <v>125</v>
      </c>
      <c r="F158" s="88">
        <v>60</v>
      </c>
    </row>
    <row r="159" spans="1:6" s="12" customFormat="1" ht="36.700000000000003" x14ac:dyDescent="0.35">
      <c r="A159" s="48" t="s">
        <v>763</v>
      </c>
      <c r="B159" s="9" t="s">
        <v>13</v>
      </c>
      <c r="C159" s="10" t="s">
        <v>87</v>
      </c>
      <c r="D159" s="10" t="s">
        <v>126</v>
      </c>
      <c r="E159" s="103" t="s">
        <v>27</v>
      </c>
      <c r="F159" s="88">
        <f t="shared" ref="F159" si="33">+F160</f>
        <v>379.29999999999995</v>
      </c>
    </row>
    <row r="160" spans="1:6" s="1" customFormat="1" ht="21.1" x14ac:dyDescent="0.35">
      <c r="A160" s="33" t="s">
        <v>124</v>
      </c>
      <c r="B160" s="14" t="s">
        <v>13</v>
      </c>
      <c r="C160" s="15" t="s">
        <v>87</v>
      </c>
      <c r="D160" s="15" t="s">
        <v>126</v>
      </c>
      <c r="E160" s="79" t="s">
        <v>125</v>
      </c>
      <c r="F160" s="88">
        <v>379.29999999999995</v>
      </c>
    </row>
    <row r="161" spans="1:6" s="16" customFormat="1" ht="36.700000000000003" x14ac:dyDescent="0.35">
      <c r="A161" s="48" t="s">
        <v>16</v>
      </c>
      <c r="B161" s="14" t="s">
        <v>13</v>
      </c>
      <c r="C161" s="15" t="s">
        <v>87</v>
      </c>
      <c r="D161" s="15" t="s">
        <v>51</v>
      </c>
      <c r="E161" s="79"/>
      <c r="F161" s="88">
        <f>+F162+F171+F173+F175+F177+F169</f>
        <v>111292.9</v>
      </c>
    </row>
    <row r="162" spans="1:6" s="12" customFormat="1" ht="21.1" x14ac:dyDescent="0.35">
      <c r="A162" s="48" t="s">
        <v>17</v>
      </c>
      <c r="B162" s="9" t="s">
        <v>13</v>
      </c>
      <c r="C162" s="10" t="s">
        <v>87</v>
      </c>
      <c r="D162" s="10" t="s">
        <v>127</v>
      </c>
      <c r="E162" s="103" t="s">
        <v>27</v>
      </c>
      <c r="F162" s="88">
        <f>F163</f>
        <v>65788.5</v>
      </c>
    </row>
    <row r="163" spans="1:6" s="12" customFormat="1" ht="21.1" x14ac:dyDescent="0.35">
      <c r="A163" s="48" t="s">
        <v>129</v>
      </c>
      <c r="B163" s="9" t="s">
        <v>13</v>
      </c>
      <c r="C163" s="10" t="s">
        <v>87</v>
      </c>
      <c r="D163" s="10" t="s">
        <v>130</v>
      </c>
      <c r="E163" s="103" t="s">
        <v>27</v>
      </c>
      <c r="F163" s="88">
        <f>+F165+F164+F168+F166+F167</f>
        <v>65788.5</v>
      </c>
    </row>
    <row r="164" spans="1:6" s="1" customFormat="1" ht="21.1" x14ac:dyDescent="0.35">
      <c r="A164" s="28" t="s">
        <v>111</v>
      </c>
      <c r="B164" s="14" t="s">
        <v>13</v>
      </c>
      <c r="C164" s="15" t="s">
        <v>87</v>
      </c>
      <c r="D164" s="15" t="s">
        <v>130</v>
      </c>
      <c r="E164" s="79" t="s">
        <v>112</v>
      </c>
      <c r="F164" s="88">
        <v>41397.69999999999</v>
      </c>
    </row>
    <row r="165" spans="1:6" s="1" customFormat="1" ht="36.700000000000003" x14ac:dyDescent="0.35">
      <c r="A165" s="28" t="s">
        <v>28</v>
      </c>
      <c r="B165" s="14" t="s">
        <v>13</v>
      </c>
      <c r="C165" s="15" t="s">
        <v>87</v>
      </c>
      <c r="D165" s="15" t="s">
        <v>130</v>
      </c>
      <c r="E165" s="79" t="s">
        <v>29</v>
      </c>
      <c r="F165" s="88">
        <v>24185.699999999997</v>
      </c>
    </row>
    <row r="166" spans="1:6" s="1" customFormat="1" ht="36.700000000000003" x14ac:dyDescent="0.35">
      <c r="A166" s="45" t="s">
        <v>459</v>
      </c>
      <c r="B166" s="14" t="s">
        <v>13</v>
      </c>
      <c r="C166" s="15" t="s">
        <v>87</v>
      </c>
      <c r="D166" s="15" t="s">
        <v>130</v>
      </c>
      <c r="E166" s="79" t="s">
        <v>460</v>
      </c>
      <c r="F166" s="88">
        <v>26.1</v>
      </c>
    </row>
    <row r="167" spans="1:6" s="1" customFormat="1" ht="21.1" x14ac:dyDescent="0.35">
      <c r="A167" s="52" t="s">
        <v>857</v>
      </c>
      <c r="B167" s="14" t="s">
        <v>13</v>
      </c>
      <c r="C167" s="15" t="s">
        <v>87</v>
      </c>
      <c r="D167" s="15" t="s">
        <v>130</v>
      </c>
      <c r="E167" s="79" t="s">
        <v>869</v>
      </c>
      <c r="F167" s="88">
        <v>1.5</v>
      </c>
    </row>
    <row r="168" spans="1:6" s="1" customFormat="1" ht="21.1" x14ac:dyDescent="0.35">
      <c r="A168" s="28" t="s">
        <v>30</v>
      </c>
      <c r="B168" s="14" t="s">
        <v>13</v>
      </c>
      <c r="C168" s="15" t="s">
        <v>87</v>
      </c>
      <c r="D168" s="15" t="s">
        <v>130</v>
      </c>
      <c r="E168" s="79" t="s">
        <v>31</v>
      </c>
      <c r="F168" s="88">
        <v>177.49999999999997</v>
      </c>
    </row>
    <row r="169" spans="1:6" s="12" customFormat="1" ht="35.5" customHeight="1" x14ac:dyDescent="0.35">
      <c r="A169" s="50" t="s">
        <v>885</v>
      </c>
      <c r="B169" s="9" t="s">
        <v>13</v>
      </c>
      <c r="C169" s="10" t="s">
        <v>87</v>
      </c>
      <c r="D169" s="10" t="s">
        <v>884</v>
      </c>
      <c r="E169" s="103" t="s">
        <v>27</v>
      </c>
      <c r="F169" s="88">
        <f>+F170</f>
        <v>139</v>
      </c>
    </row>
    <row r="170" spans="1:6" s="1" customFormat="1" ht="21.1" x14ac:dyDescent="0.35">
      <c r="A170" s="28" t="s">
        <v>43</v>
      </c>
      <c r="B170" s="14" t="s">
        <v>13</v>
      </c>
      <c r="C170" s="15" t="s">
        <v>87</v>
      </c>
      <c r="D170" s="15" t="s">
        <v>884</v>
      </c>
      <c r="E170" s="79" t="s">
        <v>44</v>
      </c>
      <c r="F170" s="88">
        <v>139</v>
      </c>
    </row>
    <row r="171" spans="1:6" s="12" customFormat="1" ht="36.700000000000003" x14ac:dyDescent="0.35">
      <c r="A171" s="33" t="s">
        <v>56</v>
      </c>
      <c r="B171" s="9" t="s">
        <v>13</v>
      </c>
      <c r="C171" s="10" t="s">
        <v>87</v>
      </c>
      <c r="D171" s="10" t="s">
        <v>57</v>
      </c>
      <c r="E171" s="103" t="s">
        <v>27</v>
      </c>
      <c r="F171" s="88">
        <f>+F172</f>
        <v>27031.3</v>
      </c>
    </row>
    <row r="172" spans="1:6" s="12" customFormat="1" ht="21.1" x14ac:dyDescent="0.35">
      <c r="A172" s="52" t="s">
        <v>111</v>
      </c>
      <c r="B172" s="14" t="s">
        <v>13</v>
      </c>
      <c r="C172" s="15" t="s">
        <v>87</v>
      </c>
      <c r="D172" s="15" t="s">
        <v>57</v>
      </c>
      <c r="E172" s="103" t="s">
        <v>112</v>
      </c>
      <c r="F172" s="88">
        <v>27031.3</v>
      </c>
    </row>
    <row r="173" spans="1:6" ht="55.05" x14ac:dyDescent="0.35">
      <c r="A173" s="28" t="s">
        <v>131</v>
      </c>
      <c r="B173" s="14" t="s">
        <v>13</v>
      </c>
      <c r="C173" s="15" t="s">
        <v>87</v>
      </c>
      <c r="D173" s="15" t="s">
        <v>132</v>
      </c>
      <c r="E173" s="79"/>
      <c r="F173" s="88">
        <f t="shared" ref="F173" si="34">SUM(F174)</f>
        <v>18234.099999999999</v>
      </c>
    </row>
    <row r="174" spans="1:6" s="1" customFormat="1" ht="21.1" x14ac:dyDescent="0.35">
      <c r="A174" s="53" t="s">
        <v>430</v>
      </c>
      <c r="B174" s="14" t="s">
        <v>13</v>
      </c>
      <c r="C174" s="15" t="s">
        <v>87</v>
      </c>
      <c r="D174" s="15" t="s">
        <v>132</v>
      </c>
      <c r="E174" s="79" t="s">
        <v>14</v>
      </c>
      <c r="F174" s="88">
        <v>18234.099999999999</v>
      </c>
    </row>
    <row r="175" spans="1:6" s="12" customFormat="1" ht="36.700000000000003" x14ac:dyDescent="0.35">
      <c r="A175" s="28" t="s">
        <v>62</v>
      </c>
      <c r="B175" s="14" t="s">
        <v>13</v>
      </c>
      <c r="C175" s="15" t="s">
        <v>87</v>
      </c>
      <c r="D175" s="15" t="s">
        <v>63</v>
      </c>
      <c r="E175" s="79"/>
      <c r="F175" s="89">
        <f t="shared" ref="F175" si="35">+F176</f>
        <v>30</v>
      </c>
    </row>
    <row r="176" spans="1:6" s="1" customFormat="1" ht="36.700000000000003" x14ac:dyDescent="0.35">
      <c r="A176" s="28" t="s">
        <v>28</v>
      </c>
      <c r="B176" s="14" t="s">
        <v>13</v>
      </c>
      <c r="C176" s="15" t="s">
        <v>87</v>
      </c>
      <c r="D176" s="15" t="s">
        <v>63</v>
      </c>
      <c r="E176" s="79" t="s">
        <v>29</v>
      </c>
      <c r="F176" s="88">
        <v>30</v>
      </c>
    </row>
    <row r="177" spans="1:6" s="12" customFormat="1" ht="73.400000000000006" x14ac:dyDescent="0.35">
      <c r="A177" s="28" t="s">
        <v>133</v>
      </c>
      <c r="B177" s="14" t="s">
        <v>13</v>
      </c>
      <c r="C177" s="15" t="s">
        <v>87</v>
      </c>
      <c r="D177" s="15" t="s">
        <v>67</v>
      </c>
      <c r="E177" s="79"/>
      <c r="F177" s="89">
        <f t="shared" ref="F177" si="36">+F178</f>
        <v>70</v>
      </c>
    </row>
    <row r="178" spans="1:6" s="1" customFormat="1" ht="36.700000000000003" x14ac:dyDescent="0.35">
      <c r="A178" s="28" t="s">
        <v>28</v>
      </c>
      <c r="B178" s="14" t="s">
        <v>13</v>
      </c>
      <c r="C178" s="15" t="s">
        <v>87</v>
      </c>
      <c r="D178" s="15" t="s">
        <v>67</v>
      </c>
      <c r="E178" s="79" t="s">
        <v>29</v>
      </c>
      <c r="F178" s="88">
        <v>70</v>
      </c>
    </row>
    <row r="179" spans="1:6" s="16" customFormat="1" ht="21.1" x14ac:dyDescent="0.35">
      <c r="A179" s="13" t="s">
        <v>24</v>
      </c>
      <c r="B179" s="14" t="s">
        <v>13</v>
      </c>
      <c r="C179" s="15" t="s">
        <v>87</v>
      </c>
      <c r="D179" s="15" t="s">
        <v>134</v>
      </c>
      <c r="E179" s="79"/>
      <c r="F179" s="88">
        <f t="shared" ref="F179" si="37">+F180+F182+F184</f>
        <v>447.10000000000014</v>
      </c>
    </row>
    <row r="180" spans="1:6" s="12" customFormat="1" ht="36.700000000000003" x14ac:dyDescent="0.35">
      <c r="A180" s="33" t="s">
        <v>764</v>
      </c>
      <c r="B180" s="9" t="s">
        <v>13</v>
      </c>
      <c r="C180" s="10" t="s">
        <v>87</v>
      </c>
      <c r="D180" s="10" t="s">
        <v>135</v>
      </c>
      <c r="E180" s="103" t="s">
        <v>27</v>
      </c>
      <c r="F180" s="88">
        <f t="shared" ref="F180:F182" si="38">+F181</f>
        <v>182.00000000000011</v>
      </c>
    </row>
    <row r="181" spans="1:6" s="1" customFormat="1" ht="21.1" x14ac:dyDescent="0.35">
      <c r="A181" s="28" t="s">
        <v>43</v>
      </c>
      <c r="B181" s="14" t="s">
        <v>13</v>
      </c>
      <c r="C181" s="15" t="s">
        <v>87</v>
      </c>
      <c r="D181" s="15" t="s">
        <v>135</v>
      </c>
      <c r="E181" s="79" t="s">
        <v>44</v>
      </c>
      <c r="F181" s="88">
        <v>182.00000000000011</v>
      </c>
    </row>
    <row r="182" spans="1:6" s="12" customFormat="1" ht="36.700000000000003" x14ac:dyDescent="0.35">
      <c r="A182" s="33" t="s">
        <v>136</v>
      </c>
      <c r="B182" s="9" t="s">
        <v>13</v>
      </c>
      <c r="C182" s="10" t="s">
        <v>87</v>
      </c>
      <c r="D182" s="10" t="s">
        <v>137</v>
      </c>
      <c r="E182" s="103" t="s">
        <v>27</v>
      </c>
      <c r="F182" s="88">
        <f t="shared" si="38"/>
        <v>230</v>
      </c>
    </row>
    <row r="183" spans="1:6" s="1" customFormat="1" ht="21.1" x14ac:dyDescent="0.35">
      <c r="A183" s="28" t="s">
        <v>32</v>
      </c>
      <c r="B183" s="14" t="s">
        <v>13</v>
      </c>
      <c r="C183" s="15" t="s">
        <v>87</v>
      </c>
      <c r="D183" s="15" t="s">
        <v>137</v>
      </c>
      <c r="E183" s="79" t="s">
        <v>33</v>
      </c>
      <c r="F183" s="88">
        <v>230</v>
      </c>
    </row>
    <row r="184" spans="1:6" s="12" customFormat="1" ht="21.1" x14ac:dyDescent="0.35">
      <c r="A184" s="48" t="s">
        <v>138</v>
      </c>
      <c r="B184" s="9" t="s">
        <v>13</v>
      </c>
      <c r="C184" s="10" t="s">
        <v>87</v>
      </c>
      <c r="D184" s="10" t="s">
        <v>139</v>
      </c>
      <c r="E184" s="103" t="s">
        <v>27</v>
      </c>
      <c r="F184" s="88">
        <f>F185</f>
        <v>35.099999999999994</v>
      </c>
    </row>
    <row r="185" spans="1:6" s="1" customFormat="1" ht="21.1" x14ac:dyDescent="0.35">
      <c r="A185" s="28" t="s">
        <v>32</v>
      </c>
      <c r="B185" s="14" t="s">
        <v>13</v>
      </c>
      <c r="C185" s="15" t="s">
        <v>87</v>
      </c>
      <c r="D185" s="15" t="s">
        <v>139</v>
      </c>
      <c r="E185" s="79" t="s">
        <v>33</v>
      </c>
      <c r="F185" s="88">
        <v>35.099999999999994</v>
      </c>
    </row>
    <row r="186" spans="1:6" s="11" customFormat="1" ht="36.700000000000003" x14ac:dyDescent="0.35">
      <c r="A186" s="13" t="s">
        <v>8</v>
      </c>
      <c r="B186" s="14" t="s">
        <v>13</v>
      </c>
      <c r="C186" s="15" t="s">
        <v>87</v>
      </c>
      <c r="D186" s="15" t="s">
        <v>9</v>
      </c>
      <c r="E186" s="79"/>
      <c r="F186" s="89">
        <f t="shared" ref="F186:F189" si="39">+F187</f>
        <v>379.4</v>
      </c>
    </row>
    <row r="187" spans="1:6" s="11" customFormat="1" ht="23.1" customHeight="1" x14ac:dyDescent="0.35">
      <c r="A187" s="13" t="s">
        <v>10</v>
      </c>
      <c r="B187" s="14" t="s">
        <v>13</v>
      </c>
      <c r="C187" s="15" t="s">
        <v>87</v>
      </c>
      <c r="D187" s="15" t="s">
        <v>11</v>
      </c>
      <c r="E187" s="79"/>
      <c r="F187" s="89">
        <f t="shared" si="39"/>
        <v>379.4</v>
      </c>
    </row>
    <row r="188" spans="1:6" s="11" customFormat="1" ht="21.1" x14ac:dyDescent="0.35">
      <c r="A188" s="13" t="s">
        <v>140</v>
      </c>
      <c r="B188" s="14" t="s">
        <v>13</v>
      </c>
      <c r="C188" s="15" t="s">
        <v>87</v>
      </c>
      <c r="D188" s="15" t="s">
        <v>141</v>
      </c>
      <c r="E188" s="79"/>
      <c r="F188" s="89">
        <f t="shared" si="39"/>
        <v>379.4</v>
      </c>
    </row>
    <row r="189" spans="1:6" s="12" customFormat="1" ht="21.1" x14ac:dyDescent="0.35">
      <c r="A189" s="28" t="s">
        <v>142</v>
      </c>
      <c r="B189" s="14" t="s">
        <v>13</v>
      </c>
      <c r="C189" s="15" t="s">
        <v>87</v>
      </c>
      <c r="D189" s="15" t="s">
        <v>143</v>
      </c>
      <c r="E189" s="79"/>
      <c r="F189" s="89">
        <f t="shared" si="39"/>
        <v>379.4</v>
      </c>
    </row>
    <row r="190" spans="1:6" s="1" customFormat="1" ht="21.1" x14ac:dyDescent="0.35">
      <c r="A190" s="28" t="s">
        <v>30</v>
      </c>
      <c r="B190" s="14" t="s">
        <v>13</v>
      </c>
      <c r="C190" s="15" t="s">
        <v>87</v>
      </c>
      <c r="D190" s="15" t="s">
        <v>143</v>
      </c>
      <c r="E190" s="79" t="s">
        <v>31</v>
      </c>
      <c r="F190" s="88">
        <v>379.4</v>
      </c>
    </row>
    <row r="191" spans="1:6" s="1" customFormat="1" ht="36.700000000000003" x14ac:dyDescent="0.35">
      <c r="A191" s="49" t="s">
        <v>313</v>
      </c>
      <c r="B191" s="14" t="s">
        <v>13</v>
      </c>
      <c r="C191" s="15" t="s">
        <v>87</v>
      </c>
      <c r="D191" s="15" t="s">
        <v>314</v>
      </c>
      <c r="E191" s="79"/>
      <c r="F191" s="88">
        <f t="shared" ref="F191" si="40">+F192</f>
        <v>7322.2999999999993</v>
      </c>
    </row>
    <row r="192" spans="1:6" s="1" customFormat="1" ht="21.1" x14ac:dyDescent="0.35">
      <c r="A192" s="28" t="s">
        <v>814</v>
      </c>
      <c r="B192" s="9" t="s">
        <v>13</v>
      </c>
      <c r="C192" s="10" t="s">
        <v>87</v>
      </c>
      <c r="D192" s="15" t="s">
        <v>377</v>
      </c>
      <c r="E192" s="79"/>
      <c r="F192" s="88">
        <f t="shared" ref="F192" si="41">+F193</f>
        <v>7322.2999999999993</v>
      </c>
    </row>
    <row r="193" spans="1:6" s="1" customFormat="1" ht="36.700000000000003" x14ac:dyDescent="0.35">
      <c r="A193" s="48" t="s">
        <v>16</v>
      </c>
      <c r="B193" s="14" t="s">
        <v>13</v>
      </c>
      <c r="C193" s="15" t="s">
        <v>87</v>
      </c>
      <c r="D193" s="15" t="s">
        <v>395</v>
      </c>
      <c r="E193" s="79"/>
      <c r="F193" s="88">
        <f t="shared" ref="F193" si="42">+F194+F199</f>
        <v>7322.2999999999993</v>
      </c>
    </row>
    <row r="194" spans="1:6" s="1" customFormat="1" ht="21.1" x14ac:dyDescent="0.35">
      <c r="A194" s="48" t="s">
        <v>17</v>
      </c>
      <c r="B194" s="14" t="s">
        <v>13</v>
      </c>
      <c r="C194" s="15" t="s">
        <v>87</v>
      </c>
      <c r="D194" s="15" t="s">
        <v>816</v>
      </c>
      <c r="E194" s="79"/>
      <c r="F194" s="88">
        <f t="shared" ref="F194" si="43">+F195</f>
        <v>4586.7999999999993</v>
      </c>
    </row>
    <row r="195" spans="1:6" s="1" customFormat="1" ht="21.1" x14ac:dyDescent="0.35">
      <c r="A195" s="53" t="s">
        <v>128</v>
      </c>
      <c r="B195" s="9" t="s">
        <v>13</v>
      </c>
      <c r="C195" s="10" t="s">
        <v>87</v>
      </c>
      <c r="D195" s="10" t="s">
        <v>815</v>
      </c>
      <c r="E195" s="79"/>
      <c r="F195" s="89">
        <f t="shared" ref="F195" si="44">+F196+F197+F198</f>
        <v>4586.7999999999993</v>
      </c>
    </row>
    <row r="196" spans="1:6" s="1" customFormat="1" ht="21.1" x14ac:dyDescent="0.35">
      <c r="A196" s="52" t="s">
        <v>111</v>
      </c>
      <c r="B196" s="14" t="s">
        <v>13</v>
      </c>
      <c r="C196" s="15" t="s">
        <v>87</v>
      </c>
      <c r="D196" s="82" t="s">
        <v>815</v>
      </c>
      <c r="E196" s="104">
        <v>110</v>
      </c>
      <c r="F196" s="88">
        <v>3105.4999999999995</v>
      </c>
    </row>
    <row r="197" spans="1:6" s="1" customFormat="1" ht="36.700000000000003" x14ac:dyDescent="0.35">
      <c r="A197" s="45" t="s">
        <v>28</v>
      </c>
      <c r="B197" s="14" t="s">
        <v>13</v>
      </c>
      <c r="C197" s="15" t="s">
        <v>87</v>
      </c>
      <c r="D197" s="82" t="s">
        <v>815</v>
      </c>
      <c r="E197" s="105">
        <v>240</v>
      </c>
      <c r="F197" s="88">
        <v>1474.3</v>
      </c>
    </row>
    <row r="198" spans="1:6" s="1" customFormat="1" ht="21.1" x14ac:dyDescent="0.35">
      <c r="A198" s="45" t="s">
        <v>30</v>
      </c>
      <c r="B198" s="14" t="s">
        <v>13</v>
      </c>
      <c r="C198" s="15" t="s">
        <v>87</v>
      </c>
      <c r="D198" s="82" t="s">
        <v>815</v>
      </c>
      <c r="E198" s="105">
        <v>850</v>
      </c>
      <c r="F198" s="88">
        <v>7</v>
      </c>
    </row>
    <row r="199" spans="1:6" s="1" customFormat="1" ht="36.700000000000003" x14ac:dyDescent="0.35">
      <c r="A199" s="54" t="s">
        <v>22</v>
      </c>
      <c r="B199" s="9" t="s">
        <v>13</v>
      </c>
      <c r="C199" s="10" t="s">
        <v>87</v>
      </c>
      <c r="D199" s="15" t="s">
        <v>800</v>
      </c>
      <c r="E199" s="106"/>
      <c r="F199" s="88">
        <f t="shared" ref="F199" si="45">+F200</f>
        <v>2735.5</v>
      </c>
    </row>
    <row r="200" spans="1:6" s="1" customFormat="1" ht="21.1" x14ac:dyDescent="0.35">
      <c r="A200" s="28" t="s">
        <v>111</v>
      </c>
      <c r="B200" s="9" t="s">
        <v>13</v>
      </c>
      <c r="C200" s="10" t="s">
        <v>87</v>
      </c>
      <c r="D200" s="15" t="s">
        <v>800</v>
      </c>
      <c r="E200" s="79" t="s">
        <v>112</v>
      </c>
      <c r="F200" s="88">
        <v>2735.5</v>
      </c>
    </row>
    <row r="201" spans="1:6" s="65" customFormat="1" ht="36.700000000000003" x14ac:dyDescent="0.35">
      <c r="A201" s="49" t="s">
        <v>144</v>
      </c>
      <c r="B201" s="14" t="s">
        <v>13</v>
      </c>
      <c r="C201" s="15" t="s">
        <v>87</v>
      </c>
      <c r="D201" s="15" t="s">
        <v>19</v>
      </c>
      <c r="E201" s="79"/>
      <c r="F201" s="88">
        <f t="shared" ref="F201" si="46">F202</f>
        <v>60013.499999999993</v>
      </c>
    </row>
    <row r="202" spans="1:6" s="21" customFormat="1" ht="21.1" x14ac:dyDescent="0.35">
      <c r="A202" s="28" t="s">
        <v>20</v>
      </c>
      <c r="B202" s="9" t="s">
        <v>13</v>
      </c>
      <c r="C202" s="10" t="s">
        <v>87</v>
      </c>
      <c r="D202" s="15" t="s">
        <v>21</v>
      </c>
      <c r="E202" s="106"/>
      <c r="F202" s="89">
        <f>+F203+F209</f>
        <v>60013.499999999993</v>
      </c>
    </row>
    <row r="203" spans="1:6" s="21" customFormat="1" ht="21.1" x14ac:dyDescent="0.35">
      <c r="A203" s="48" t="s">
        <v>17</v>
      </c>
      <c r="B203" s="14" t="s">
        <v>13</v>
      </c>
      <c r="C203" s="15" t="s">
        <v>87</v>
      </c>
      <c r="D203" s="22" t="s">
        <v>145</v>
      </c>
      <c r="E203" s="79"/>
      <c r="F203" s="88">
        <f>+F204+F207</f>
        <v>38286.6</v>
      </c>
    </row>
    <row r="204" spans="1:6" s="21" customFormat="1" ht="21.1" x14ac:dyDescent="0.35">
      <c r="A204" s="48" t="s">
        <v>146</v>
      </c>
      <c r="B204" s="14" t="s">
        <v>13</v>
      </c>
      <c r="C204" s="15" t="s">
        <v>87</v>
      </c>
      <c r="D204" s="22" t="s">
        <v>147</v>
      </c>
      <c r="E204" s="79"/>
      <c r="F204" s="88">
        <f t="shared" ref="F204" si="47">+F205+F206</f>
        <v>37906.6</v>
      </c>
    </row>
    <row r="205" spans="1:6" s="26" customFormat="1" ht="21.1" x14ac:dyDescent="0.35">
      <c r="A205" s="28" t="s">
        <v>148</v>
      </c>
      <c r="B205" s="14" t="s">
        <v>13</v>
      </c>
      <c r="C205" s="15" t="s">
        <v>87</v>
      </c>
      <c r="D205" s="22" t="s">
        <v>147</v>
      </c>
      <c r="E205" s="79" t="s">
        <v>112</v>
      </c>
      <c r="F205" s="88">
        <v>34913.5</v>
      </c>
    </row>
    <row r="206" spans="1:6" s="26" customFormat="1" ht="36.700000000000003" x14ac:dyDescent="0.35">
      <c r="A206" s="28" t="s">
        <v>28</v>
      </c>
      <c r="B206" s="14" t="s">
        <v>13</v>
      </c>
      <c r="C206" s="15" t="s">
        <v>87</v>
      </c>
      <c r="D206" s="22" t="s">
        <v>147</v>
      </c>
      <c r="E206" s="79" t="s">
        <v>29</v>
      </c>
      <c r="F206" s="88">
        <v>2993.1</v>
      </c>
    </row>
    <row r="207" spans="1:6" s="21" customFormat="1" ht="21.1" x14ac:dyDescent="0.35">
      <c r="A207" s="48" t="s">
        <v>856</v>
      </c>
      <c r="B207" s="14" t="s">
        <v>13</v>
      </c>
      <c r="C207" s="15" t="s">
        <v>87</v>
      </c>
      <c r="D207" s="22" t="s">
        <v>855</v>
      </c>
      <c r="E207" s="79"/>
      <c r="F207" s="88">
        <f>+F208</f>
        <v>380</v>
      </c>
    </row>
    <row r="208" spans="1:6" s="26" customFormat="1" ht="36.700000000000003" x14ac:dyDescent="0.35">
      <c r="A208" s="28" t="s">
        <v>28</v>
      </c>
      <c r="B208" s="14" t="s">
        <v>13</v>
      </c>
      <c r="C208" s="15" t="s">
        <v>87</v>
      </c>
      <c r="D208" s="22" t="s">
        <v>855</v>
      </c>
      <c r="E208" s="79" t="s">
        <v>29</v>
      </c>
      <c r="F208" s="88">
        <v>380</v>
      </c>
    </row>
    <row r="209" spans="1:6" s="21" customFormat="1" ht="36.700000000000003" x14ac:dyDescent="0.35">
      <c r="A209" s="54" t="s">
        <v>22</v>
      </c>
      <c r="B209" s="9" t="s">
        <v>13</v>
      </c>
      <c r="C209" s="10" t="s">
        <v>87</v>
      </c>
      <c r="D209" s="15" t="s">
        <v>23</v>
      </c>
      <c r="E209" s="106"/>
      <c r="F209" s="88">
        <f>+F210</f>
        <v>21726.899999999994</v>
      </c>
    </row>
    <row r="210" spans="1:6" s="26" customFormat="1" ht="21.1" x14ac:dyDescent="0.35">
      <c r="A210" s="28" t="s">
        <v>111</v>
      </c>
      <c r="B210" s="9" t="s">
        <v>13</v>
      </c>
      <c r="C210" s="10" t="s">
        <v>87</v>
      </c>
      <c r="D210" s="15" t="s">
        <v>23</v>
      </c>
      <c r="E210" s="79" t="s">
        <v>112</v>
      </c>
      <c r="F210" s="88">
        <v>21726.899999999994</v>
      </c>
    </row>
    <row r="211" spans="1:6" s="65" customFormat="1" ht="55.05" x14ac:dyDescent="0.35">
      <c r="A211" s="28" t="s">
        <v>149</v>
      </c>
      <c r="B211" s="9" t="s">
        <v>13</v>
      </c>
      <c r="C211" s="10" t="s">
        <v>87</v>
      </c>
      <c r="D211" s="10" t="s">
        <v>150</v>
      </c>
      <c r="E211" s="103"/>
      <c r="F211" s="88">
        <f>F212+F219+F234</f>
        <v>38343.4</v>
      </c>
    </row>
    <row r="212" spans="1:6" s="16" customFormat="1" ht="36.700000000000003" x14ac:dyDescent="0.35">
      <c r="A212" s="28" t="s">
        <v>16</v>
      </c>
      <c r="B212" s="9" t="s">
        <v>13</v>
      </c>
      <c r="C212" s="10" t="s">
        <v>87</v>
      </c>
      <c r="D212" s="10" t="s">
        <v>151</v>
      </c>
      <c r="E212" s="103" t="s">
        <v>27</v>
      </c>
      <c r="F212" s="88">
        <f>+F213+F217</f>
        <v>17475.400000000001</v>
      </c>
    </row>
    <row r="213" spans="1:6" s="16" customFormat="1" ht="21.1" x14ac:dyDescent="0.35">
      <c r="A213" s="28" t="s">
        <v>52</v>
      </c>
      <c r="B213" s="9" t="s">
        <v>13</v>
      </c>
      <c r="C213" s="10" t="s">
        <v>87</v>
      </c>
      <c r="D213" s="10" t="s">
        <v>152</v>
      </c>
      <c r="E213" s="103" t="s">
        <v>27</v>
      </c>
      <c r="F213" s="88">
        <f t="shared" ref="F213" si="48">+F214</f>
        <v>11793.3</v>
      </c>
    </row>
    <row r="214" spans="1:6" s="16" customFormat="1" ht="21.1" x14ac:dyDescent="0.35">
      <c r="A214" s="54" t="s">
        <v>153</v>
      </c>
      <c r="B214" s="9" t="s">
        <v>13</v>
      </c>
      <c r="C214" s="10" t="s">
        <v>87</v>
      </c>
      <c r="D214" s="10" t="s">
        <v>154</v>
      </c>
      <c r="E214" s="103" t="s">
        <v>27</v>
      </c>
      <c r="F214" s="88">
        <f>+F215+F216</f>
        <v>11793.3</v>
      </c>
    </row>
    <row r="215" spans="1:6" s="1" customFormat="1" ht="21.1" x14ac:dyDescent="0.35">
      <c r="A215" s="28" t="s">
        <v>43</v>
      </c>
      <c r="B215" s="14" t="s">
        <v>13</v>
      </c>
      <c r="C215" s="15" t="s">
        <v>87</v>
      </c>
      <c r="D215" s="15" t="s">
        <v>154</v>
      </c>
      <c r="E215" s="79" t="s">
        <v>44</v>
      </c>
      <c r="F215" s="88">
        <v>9767.6</v>
      </c>
    </row>
    <row r="216" spans="1:6" s="1" customFormat="1" ht="36.700000000000003" x14ac:dyDescent="0.35">
      <c r="A216" s="28" t="s">
        <v>28</v>
      </c>
      <c r="B216" s="14" t="s">
        <v>13</v>
      </c>
      <c r="C216" s="15" t="s">
        <v>87</v>
      </c>
      <c r="D216" s="15" t="s">
        <v>154</v>
      </c>
      <c r="E216" s="79" t="s">
        <v>29</v>
      </c>
      <c r="F216" s="88">
        <v>2025.6999999999998</v>
      </c>
    </row>
    <row r="217" spans="1:6" s="16" customFormat="1" ht="37.4" x14ac:dyDescent="0.35">
      <c r="A217" s="50" t="s">
        <v>803</v>
      </c>
      <c r="B217" s="9" t="s">
        <v>13</v>
      </c>
      <c r="C217" s="10" t="s">
        <v>87</v>
      </c>
      <c r="D217" s="10" t="s">
        <v>799</v>
      </c>
      <c r="E217" s="103" t="s">
        <v>27</v>
      </c>
      <c r="F217" s="88">
        <f>+F218</f>
        <v>5682.1</v>
      </c>
    </row>
    <row r="218" spans="1:6" s="1" customFormat="1" ht="21.1" x14ac:dyDescent="0.35">
      <c r="A218" s="28" t="s">
        <v>43</v>
      </c>
      <c r="B218" s="14" t="s">
        <v>13</v>
      </c>
      <c r="C218" s="15" t="s">
        <v>87</v>
      </c>
      <c r="D218" s="15" t="s">
        <v>799</v>
      </c>
      <c r="E218" s="79" t="s">
        <v>44</v>
      </c>
      <c r="F218" s="88">
        <v>5682.1</v>
      </c>
    </row>
    <row r="219" spans="1:6" s="16" customFormat="1" ht="21.1" x14ac:dyDescent="0.35">
      <c r="A219" s="54" t="s">
        <v>155</v>
      </c>
      <c r="B219" s="9" t="s">
        <v>13</v>
      </c>
      <c r="C219" s="10" t="s">
        <v>87</v>
      </c>
      <c r="D219" s="10" t="s">
        <v>156</v>
      </c>
      <c r="E219" s="103" t="s">
        <v>27</v>
      </c>
      <c r="F219" s="88">
        <f t="shared" ref="F219" si="49">F220+F226</f>
        <v>20726.5</v>
      </c>
    </row>
    <row r="220" spans="1:6" s="16" customFormat="1" ht="24.45" customHeight="1" x14ac:dyDescent="0.35">
      <c r="A220" s="28" t="s">
        <v>157</v>
      </c>
      <c r="B220" s="9" t="s">
        <v>13</v>
      </c>
      <c r="C220" s="10" t="s">
        <v>87</v>
      </c>
      <c r="D220" s="10" t="s">
        <v>158</v>
      </c>
      <c r="E220" s="103" t="s">
        <v>27</v>
      </c>
      <c r="F220" s="88">
        <f t="shared" ref="F220" si="50">F221+F223</f>
        <v>18117.900000000001</v>
      </c>
    </row>
    <row r="221" spans="1:6" s="16" customFormat="1" ht="36.700000000000003" x14ac:dyDescent="0.35">
      <c r="A221" s="28" t="s">
        <v>159</v>
      </c>
      <c r="B221" s="9" t="s">
        <v>13</v>
      </c>
      <c r="C221" s="10" t="s">
        <v>87</v>
      </c>
      <c r="D221" s="10" t="s">
        <v>160</v>
      </c>
      <c r="E221" s="103" t="s">
        <v>27</v>
      </c>
      <c r="F221" s="88">
        <f t="shared" ref="F221" si="51">SUM(F222)</f>
        <v>3500</v>
      </c>
    </row>
    <row r="222" spans="1:6" s="1" customFormat="1" ht="36.700000000000003" x14ac:dyDescent="0.35">
      <c r="A222" s="28" t="s">
        <v>28</v>
      </c>
      <c r="B222" s="14" t="s">
        <v>13</v>
      </c>
      <c r="C222" s="15" t="s">
        <v>87</v>
      </c>
      <c r="D222" s="15" t="s">
        <v>160</v>
      </c>
      <c r="E222" s="79" t="s">
        <v>29</v>
      </c>
      <c r="F222" s="88">
        <v>3500</v>
      </c>
    </row>
    <row r="223" spans="1:6" s="16" customFormat="1" ht="21.1" x14ac:dyDescent="0.35">
      <c r="A223" s="28" t="s">
        <v>161</v>
      </c>
      <c r="B223" s="9" t="s">
        <v>13</v>
      </c>
      <c r="C223" s="10" t="s">
        <v>87</v>
      </c>
      <c r="D223" s="10" t="s">
        <v>162</v>
      </c>
      <c r="E223" s="103" t="s">
        <v>27</v>
      </c>
      <c r="F223" s="88">
        <f t="shared" ref="F223" si="52">SUM(F224:F225)</f>
        <v>14617.900000000001</v>
      </c>
    </row>
    <row r="224" spans="1:6" s="1" customFormat="1" ht="36.700000000000003" x14ac:dyDescent="0.35">
      <c r="A224" s="28" t="s">
        <v>28</v>
      </c>
      <c r="B224" s="14" t="s">
        <v>13</v>
      </c>
      <c r="C224" s="15" t="s">
        <v>87</v>
      </c>
      <c r="D224" s="15" t="s">
        <v>162</v>
      </c>
      <c r="E224" s="79" t="s">
        <v>29</v>
      </c>
      <c r="F224" s="88">
        <v>14367.900000000001</v>
      </c>
    </row>
    <row r="225" spans="1:6" s="1" customFormat="1" ht="21.1" x14ac:dyDescent="0.35">
      <c r="A225" s="28" t="s">
        <v>30</v>
      </c>
      <c r="B225" s="14" t="s">
        <v>13</v>
      </c>
      <c r="C225" s="15" t="s">
        <v>87</v>
      </c>
      <c r="D225" s="15" t="s">
        <v>162</v>
      </c>
      <c r="E225" s="79" t="s">
        <v>31</v>
      </c>
      <c r="F225" s="88">
        <v>250</v>
      </c>
    </row>
    <row r="226" spans="1:6" s="16" customFormat="1" ht="36.700000000000003" x14ac:dyDescent="0.35">
      <c r="A226" s="28" t="s">
        <v>163</v>
      </c>
      <c r="B226" s="9" t="s">
        <v>13</v>
      </c>
      <c r="C226" s="10" t="s">
        <v>87</v>
      </c>
      <c r="D226" s="10" t="s">
        <v>164</v>
      </c>
      <c r="E226" s="103" t="s">
        <v>27</v>
      </c>
      <c r="F226" s="88">
        <f>F227+F230+F232</f>
        <v>2608.6</v>
      </c>
    </row>
    <row r="227" spans="1:6" s="16" customFormat="1" ht="55.05" x14ac:dyDescent="0.35">
      <c r="A227" s="28" t="s">
        <v>165</v>
      </c>
      <c r="B227" s="9" t="s">
        <v>13</v>
      </c>
      <c r="C227" s="10" t="s">
        <v>87</v>
      </c>
      <c r="D227" s="10" t="s">
        <v>166</v>
      </c>
      <c r="E227" s="103" t="s">
        <v>27</v>
      </c>
      <c r="F227" s="88">
        <f t="shared" ref="F227" si="53">F228+F229</f>
        <v>1858.6</v>
      </c>
    </row>
    <row r="228" spans="1:6" s="1" customFormat="1" ht="36.700000000000003" x14ac:dyDescent="0.35">
      <c r="A228" s="28" t="s">
        <v>28</v>
      </c>
      <c r="B228" s="14" t="s">
        <v>13</v>
      </c>
      <c r="C228" s="15" t="s">
        <v>87</v>
      </c>
      <c r="D228" s="15" t="s">
        <v>166</v>
      </c>
      <c r="E228" s="79" t="s">
        <v>29</v>
      </c>
      <c r="F228" s="88">
        <v>1850</v>
      </c>
    </row>
    <row r="229" spans="1:6" s="1" customFormat="1" ht="21.1" x14ac:dyDescent="0.35">
      <c r="A229" s="28" t="s">
        <v>30</v>
      </c>
      <c r="B229" s="14" t="s">
        <v>13</v>
      </c>
      <c r="C229" s="15" t="s">
        <v>87</v>
      </c>
      <c r="D229" s="15" t="s">
        <v>166</v>
      </c>
      <c r="E229" s="79" t="s">
        <v>31</v>
      </c>
      <c r="F229" s="88">
        <v>8.6</v>
      </c>
    </row>
    <row r="230" spans="1:6" s="16" customFormat="1" ht="21.1" x14ac:dyDescent="0.35">
      <c r="A230" s="28" t="s">
        <v>167</v>
      </c>
      <c r="B230" s="9" t="s">
        <v>13</v>
      </c>
      <c r="C230" s="10" t="s">
        <v>87</v>
      </c>
      <c r="D230" s="10" t="s">
        <v>168</v>
      </c>
      <c r="E230" s="103" t="s">
        <v>27</v>
      </c>
      <c r="F230" s="88">
        <f t="shared" ref="F230" si="54">F231</f>
        <v>600</v>
      </c>
    </row>
    <row r="231" spans="1:6" s="1" customFormat="1" ht="36.700000000000003" x14ac:dyDescent="0.35">
      <c r="A231" s="28" t="s">
        <v>28</v>
      </c>
      <c r="B231" s="14" t="s">
        <v>13</v>
      </c>
      <c r="C231" s="15" t="s">
        <v>87</v>
      </c>
      <c r="D231" s="15" t="s">
        <v>168</v>
      </c>
      <c r="E231" s="79" t="s">
        <v>29</v>
      </c>
      <c r="F231" s="88">
        <v>600</v>
      </c>
    </row>
    <row r="232" spans="1:6" s="16" customFormat="1" ht="18.350000000000001" customHeight="1" x14ac:dyDescent="0.35">
      <c r="A232" s="28" t="s">
        <v>169</v>
      </c>
      <c r="B232" s="9" t="s">
        <v>13</v>
      </c>
      <c r="C232" s="10" t="s">
        <v>87</v>
      </c>
      <c r="D232" s="10" t="s">
        <v>170</v>
      </c>
      <c r="E232" s="103" t="s">
        <v>27</v>
      </c>
      <c r="F232" s="88">
        <f>F233</f>
        <v>150</v>
      </c>
    </row>
    <row r="233" spans="1:6" s="1" customFormat="1" ht="36.700000000000003" x14ac:dyDescent="0.35">
      <c r="A233" s="28" t="s">
        <v>28</v>
      </c>
      <c r="B233" s="14" t="s">
        <v>13</v>
      </c>
      <c r="C233" s="15" t="s">
        <v>87</v>
      </c>
      <c r="D233" s="15" t="s">
        <v>170</v>
      </c>
      <c r="E233" s="79" t="s">
        <v>29</v>
      </c>
      <c r="F233" s="88">
        <v>150</v>
      </c>
    </row>
    <row r="234" spans="1:6" s="11" customFormat="1" ht="55.05" x14ac:dyDescent="0.35">
      <c r="A234" s="28" t="s">
        <v>171</v>
      </c>
      <c r="B234" s="9" t="s">
        <v>13</v>
      </c>
      <c r="C234" s="10" t="s">
        <v>87</v>
      </c>
      <c r="D234" s="15" t="s">
        <v>172</v>
      </c>
      <c r="E234" s="103" t="s">
        <v>27</v>
      </c>
      <c r="F234" s="88">
        <f t="shared" ref="F234:F235" si="55">+F235</f>
        <v>141.5</v>
      </c>
    </row>
    <row r="235" spans="1:6" s="16" customFormat="1" ht="55.05" x14ac:dyDescent="0.35">
      <c r="A235" s="28" t="s">
        <v>173</v>
      </c>
      <c r="B235" s="9" t="s">
        <v>13</v>
      </c>
      <c r="C235" s="10" t="s">
        <v>87</v>
      </c>
      <c r="D235" s="15" t="s">
        <v>174</v>
      </c>
      <c r="E235" s="103" t="s">
        <v>27</v>
      </c>
      <c r="F235" s="88">
        <f t="shared" si="55"/>
        <v>141.5</v>
      </c>
    </row>
    <row r="236" spans="1:6" s="1" customFormat="1" ht="36.700000000000003" x14ac:dyDescent="0.35">
      <c r="A236" s="28" t="s">
        <v>28</v>
      </c>
      <c r="B236" s="14" t="s">
        <v>13</v>
      </c>
      <c r="C236" s="15" t="s">
        <v>87</v>
      </c>
      <c r="D236" s="27" t="s">
        <v>174</v>
      </c>
      <c r="E236" s="79" t="s">
        <v>29</v>
      </c>
      <c r="F236" s="88">
        <v>141.5</v>
      </c>
    </row>
    <row r="237" spans="1:6" s="65" customFormat="1" ht="21.1" x14ac:dyDescent="0.35">
      <c r="A237" s="48" t="s">
        <v>80</v>
      </c>
      <c r="B237" s="9" t="s">
        <v>13</v>
      </c>
      <c r="C237" s="10" t="s">
        <v>87</v>
      </c>
      <c r="D237" s="22" t="s">
        <v>81</v>
      </c>
      <c r="E237" s="103"/>
      <c r="F237" s="88">
        <f t="shared" ref="F237:F238" si="56">SUM(F238)</f>
        <v>30.1</v>
      </c>
    </row>
    <row r="238" spans="1:6" s="12" customFormat="1" ht="21.1" x14ac:dyDescent="0.35">
      <c r="A238" s="48" t="s">
        <v>82</v>
      </c>
      <c r="B238" s="9" t="s">
        <v>13</v>
      </c>
      <c r="C238" s="10" t="s">
        <v>87</v>
      </c>
      <c r="D238" s="22" t="s">
        <v>83</v>
      </c>
      <c r="E238" s="103" t="s">
        <v>27</v>
      </c>
      <c r="F238" s="88">
        <f t="shared" si="56"/>
        <v>30.1</v>
      </c>
    </row>
    <row r="239" spans="1:6" s="1" customFormat="1" ht="36.700000000000003" x14ac:dyDescent="0.35">
      <c r="A239" s="28" t="s">
        <v>28</v>
      </c>
      <c r="B239" s="9" t="s">
        <v>13</v>
      </c>
      <c r="C239" s="10" t="s">
        <v>87</v>
      </c>
      <c r="D239" s="10" t="s">
        <v>83</v>
      </c>
      <c r="E239" s="103" t="s">
        <v>29</v>
      </c>
      <c r="F239" s="88">
        <v>30.1</v>
      </c>
    </row>
    <row r="240" spans="1:6" s="65" customFormat="1" ht="21.1" x14ac:dyDescent="0.35">
      <c r="A240" s="33" t="s">
        <v>36</v>
      </c>
      <c r="B240" s="14" t="s">
        <v>13</v>
      </c>
      <c r="C240" s="15" t="s">
        <v>87</v>
      </c>
      <c r="D240" s="22" t="s">
        <v>37</v>
      </c>
      <c r="E240" s="79"/>
      <c r="F240" s="88">
        <f t="shared" ref="F240:F242" si="57">+F241</f>
        <v>1297.4000000000001</v>
      </c>
    </row>
    <row r="241" spans="1:6" s="16" customFormat="1" ht="21.1" x14ac:dyDescent="0.35">
      <c r="A241" s="50" t="s">
        <v>811</v>
      </c>
      <c r="B241" s="14" t="s">
        <v>13</v>
      </c>
      <c r="C241" s="15" t="s">
        <v>87</v>
      </c>
      <c r="D241" s="22" t="s">
        <v>812</v>
      </c>
      <c r="E241" s="79"/>
      <c r="F241" s="88">
        <f t="shared" si="57"/>
        <v>1297.4000000000001</v>
      </c>
    </row>
    <row r="242" spans="1:6" s="16" customFormat="1" ht="21.1" x14ac:dyDescent="0.35">
      <c r="A242" s="50" t="s">
        <v>809</v>
      </c>
      <c r="B242" s="14" t="s">
        <v>13</v>
      </c>
      <c r="C242" s="15" t="s">
        <v>87</v>
      </c>
      <c r="D242" s="22" t="s">
        <v>810</v>
      </c>
      <c r="E242" s="79"/>
      <c r="F242" s="88">
        <f t="shared" si="57"/>
        <v>1297.4000000000001</v>
      </c>
    </row>
    <row r="243" spans="1:6" s="16" customFormat="1" ht="21.1" x14ac:dyDescent="0.35">
      <c r="A243" s="53" t="s">
        <v>808</v>
      </c>
      <c r="B243" s="14" t="s">
        <v>13</v>
      </c>
      <c r="C243" s="15" t="s">
        <v>87</v>
      </c>
      <c r="D243" s="22" t="s">
        <v>807</v>
      </c>
      <c r="E243" s="79"/>
      <c r="F243" s="88">
        <f>+F245+F246+F244</f>
        <v>1297.4000000000001</v>
      </c>
    </row>
    <row r="244" spans="1:6" s="1" customFormat="1" ht="36.700000000000003" x14ac:dyDescent="0.35">
      <c r="A244" s="28" t="s">
        <v>28</v>
      </c>
      <c r="B244" s="9" t="s">
        <v>13</v>
      </c>
      <c r="C244" s="10" t="s">
        <v>87</v>
      </c>
      <c r="D244" s="10" t="s">
        <v>807</v>
      </c>
      <c r="E244" s="103" t="s">
        <v>29</v>
      </c>
      <c r="F244" s="88">
        <v>3.9</v>
      </c>
    </row>
    <row r="245" spans="1:6" s="1" customFormat="1" ht="21.1" x14ac:dyDescent="0.35">
      <c r="A245" s="28" t="s">
        <v>32</v>
      </c>
      <c r="B245" s="14" t="s">
        <v>13</v>
      </c>
      <c r="C245" s="15" t="s">
        <v>87</v>
      </c>
      <c r="D245" s="22" t="s">
        <v>807</v>
      </c>
      <c r="E245" s="105">
        <v>360</v>
      </c>
      <c r="F245" s="88">
        <v>25</v>
      </c>
    </row>
    <row r="246" spans="1:6" s="1" customFormat="1" ht="21.1" x14ac:dyDescent="0.35">
      <c r="A246" s="28" t="s">
        <v>857</v>
      </c>
      <c r="B246" s="14" t="s">
        <v>13</v>
      </c>
      <c r="C246" s="15" t="s">
        <v>87</v>
      </c>
      <c r="D246" s="22" t="s">
        <v>807</v>
      </c>
      <c r="E246" s="105">
        <v>830</v>
      </c>
      <c r="F246" s="88">
        <v>1268.5</v>
      </c>
    </row>
    <row r="247" spans="1:6" s="7" customFormat="1" ht="21.25" customHeight="1" x14ac:dyDescent="0.3">
      <c r="A247" s="94" t="s">
        <v>175</v>
      </c>
      <c r="B247" s="107" t="s">
        <v>1</v>
      </c>
      <c r="C247" s="81" t="s">
        <v>0</v>
      </c>
      <c r="D247" s="81"/>
      <c r="E247" s="108"/>
      <c r="F247" s="90">
        <f t="shared" ref="F247:F250" si="58">+F248</f>
        <v>1330</v>
      </c>
    </row>
    <row r="248" spans="1:6" s="8" customFormat="1" ht="21.1" x14ac:dyDescent="0.35">
      <c r="A248" s="33" t="s">
        <v>176</v>
      </c>
      <c r="B248" s="9" t="s">
        <v>1</v>
      </c>
      <c r="C248" s="10" t="s">
        <v>25</v>
      </c>
      <c r="D248" s="10"/>
      <c r="E248" s="103"/>
      <c r="F248" s="88">
        <f t="shared" si="58"/>
        <v>1330</v>
      </c>
    </row>
    <row r="249" spans="1:6" s="66" customFormat="1" ht="55.05" x14ac:dyDescent="0.35">
      <c r="A249" s="33" t="s">
        <v>7</v>
      </c>
      <c r="B249" s="9" t="s">
        <v>1</v>
      </c>
      <c r="C249" s="10" t="s">
        <v>25</v>
      </c>
      <c r="D249" s="10" t="s">
        <v>6</v>
      </c>
      <c r="E249" s="103"/>
      <c r="F249" s="88">
        <f t="shared" si="58"/>
        <v>1330</v>
      </c>
    </row>
    <row r="250" spans="1:6" s="8" customFormat="1" ht="36.700000000000003" x14ac:dyDescent="0.35">
      <c r="A250" s="33" t="s">
        <v>46</v>
      </c>
      <c r="B250" s="9" t="s">
        <v>1</v>
      </c>
      <c r="C250" s="10" t="s">
        <v>25</v>
      </c>
      <c r="D250" s="10" t="s">
        <v>47</v>
      </c>
      <c r="E250" s="103"/>
      <c r="F250" s="88">
        <f t="shared" si="58"/>
        <v>1330</v>
      </c>
    </row>
    <row r="251" spans="1:6" s="11" customFormat="1" ht="36.700000000000003" x14ac:dyDescent="0.35">
      <c r="A251" s="48" t="s">
        <v>16</v>
      </c>
      <c r="B251" s="9" t="s">
        <v>1</v>
      </c>
      <c r="C251" s="10" t="s">
        <v>25</v>
      </c>
      <c r="D251" s="15" t="s">
        <v>51</v>
      </c>
      <c r="E251" s="103"/>
      <c r="F251" s="88">
        <f t="shared" ref="F251" si="59">F252</f>
        <v>1330</v>
      </c>
    </row>
    <row r="252" spans="1:6" s="12" customFormat="1" ht="36.700000000000003" x14ac:dyDescent="0.35">
      <c r="A252" s="48" t="s">
        <v>178</v>
      </c>
      <c r="B252" s="9" t="s">
        <v>1</v>
      </c>
      <c r="C252" s="10" t="s">
        <v>25</v>
      </c>
      <c r="D252" s="22" t="s">
        <v>179</v>
      </c>
      <c r="E252" s="103"/>
      <c r="F252" s="88">
        <f>+F253</f>
        <v>1330</v>
      </c>
    </row>
    <row r="253" spans="1:6" s="1" customFormat="1" ht="21.1" x14ac:dyDescent="0.35">
      <c r="A253" s="28" t="s">
        <v>43</v>
      </c>
      <c r="B253" s="9" t="s">
        <v>1</v>
      </c>
      <c r="C253" s="10" t="s">
        <v>25</v>
      </c>
      <c r="D253" s="22" t="s">
        <v>179</v>
      </c>
      <c r="E253" s="103" t="s">
        <v>44</v>
      </c>
      <c r="F253" s="88">
        <v>1330</v>
      </c>
    </row>
    <row r="254" spans="1:6" s="7" customFormat="1" ht="38.049999999999997" customHeight="1" x14ac:dyDescent="0.3">
      <c r="A254" s="94" t="s">
        <v>180</v>
      </c>
      <c r="B254" s="107" t="s">
        <v>25</v>
      </c>
      <c r="C254" s="81" t="s">
        <v>0</v>
      </c>
      <c r="D254" s="81"/>
      <c r="E254" s="108"/>
      <c r="F254" s="90">
        <f t="shared" ref="F254" si="60">F255+F274</f>
        <v>9436.5999999999985</v>
      </c>
    </row>
    <row r="255" spans="1:6" s="8" customFormat="1" ht="36.700000000000003" x14ac:dyDescent="0.35">
      <c r="A255" s="13" t="s">
        <v>181</v>
      </c>
      <c r="B255" s="14" t="s">
        <v>25</v>
      </c>
      <c r="C255" s="15" t="s">
        <v>182</v>
      </c>
      <c r="D255" s="15"/>
      <c r="E255" s="79"/>
      <c r="F255" s="89">
        <f>+F256+F271</f>
        <v>6358.0999999999995</v>
      </c>
    </row>
    <row r="256" spans="1:6" s="65" customFormat="1" ht="55.05" x14ac:dyDescent="0.35">
      <c r="A256" s="48" t="s">
        <v>183</v>
      </c>
      <c r="B256" s="9" t="s">
        <v>25</v>
      </c>
      <c r="C256" s="10" t="s">
        <v>182</v>
      </c>
      <c r="D256" s="22" t="s">
        <v>184</v>
      </c>
      <c r="E256" s="103"/>
      <c r="F256" s="88">
        <f t="shared" ref="F256" si="61">F257+F267</f>
        <v>5579.9</v>
      </c>
    </row>
    <row r="257" spans="1:6" s="12" customFormat="1" ht="21.1" x14ac:dyDescent="0.35">
      <c r="A257" s="48" t="s">
        <v>26</v>
      </c>
      <c r="B257" s="9" t="s">
        <v>25</v>
      </c>
      <c r="C257" s="10" t="s">
        <v>182</v>
      </c>
      <c r="D257" s="10" t="s">
        <v>185</v>
      </c>
      <c r="E257" s="103" t="s">
        <v>27</v>
      </c>
      <c r="F257" s="88">
        <f t="shared" ref="F257" si="62">+F258</f>
        <v>5539.9</v>
      </c>
    </row>
    <row r="258" spans="1:6" s="12" customFormat="1" ht="36.700000000000003" x14ac:dyDescent="0.35">
      <c r="A258" s="48" t="s">
        <v>186</v>
      </c>
      <c r="B258" s="9" t="s">
        <v>25</v>
      </c>
      <c r="C258" s="10" t="s">
        <v>182</v>
      </c>
      <c r="D258" s="22" t="s">
        <v>187</v>
      </c>
      <c r="E258" s="103"/>
      <c r="F258" s="88">
        <f t="shared" ref="F258" si="63">F259+F262+F265</f>
        <v>5539.9</v>
      </c>
    </row>
    <row r="259" spans="1:6" s="12" customFormat="1" ht="36.700000000000003" x14ac:dyDescent="0.35">
      <c r="A259" s="54" t="s">
        <v>188</v>
      </c>
      <c r="B259" s="9" t="s">
        <v>25</v>
      </c>
      <c r="C259" s="10" t="s">
        <v>182</v>
      </c>
      <c r="D259" s="22" t="s">
        <v>189</v>
      </c>
      <c r="E259" s="103" t="s">
        <v>27</v>
      </c>
      <c r="F259" s="88">
        <f>+F260+F261</f>
        <v>2617.9</v>
      </c>
    </row>
    <row r="260" spans="1:6" s="1" customFormat="1" ht="36.700000000000003" x14ac:dyDescent="0.35">
      <c r="A260" s="28" t="s">
        <v>28</v>
      </c>
      <c r="B260" s="9" t="s">
        <v>25</v>
      </c>
      <c r="C260" s="10" t="s">
        <v>182</v>
      </c>
      <c r="D260" s="22" t="s">
        <v>189</v>
      </c>
      <c r="E260" s="103" t="s">
        <v>29</v>
      </c>
      <c r="F260" s="88">
        <v>2613.4</v>
      </c>
    </row>
    <row r="261" spans="1:6" s="1" customFormat="1" ht="21.1" x14ac:dyDescent="0.35">
      <c r="A261" s="28" t="s">
        <v>30</v>
      </c>
      <c r="B261" s="9" t="s">
        <v>25</v>
      </c>
      <c r="C261" s="10" t="s">
        <v>182</v>
      </c>
      <c r="D261" s="22" t="s">
        <v>189</v>
      </c>
      <c r="E261" s="103" t="s">
        <v>31</v>
      </c>
      <c r="F261" s="88">
        <v>4.5</v>
      </c>
    </row>
    <row r="262" spans="1:6" s="12" customFormat="1" ht="55.05" x14ac:dyDescent="0.35">
      <c r="A262" s="33" t="s">
        <v>192</v>
      </c>
      <c r="B262" s="9" t="s">
        <v>25</v>
      </c>
      <c r="C262" s="10" t="s">
        <v>182</v>
      </c>
      <c r="D262" s="10" t="s">
        <v>193</v>
      </c>
      <c r="E262" s="103"/>
      <c r="F262" s="88">
        <f t="shared" ref="F262" si="64">F263+F264</f>
        <v>1921.9999999999998</v>
      </c>
    </row>
    <row r="263" spans="1:6" s="1" customFormat="1" ht="36.700000000000003" x14ac:dyDescent="0.35">
      <c r="A263" s="28" t="s">
        <v>28</v>
      </c>
      <c r="B263" s="9" t="s">
        <v>25</v>
      </c>
      <c r="C263" s="10" t="s">
        <v>182</v>
      </c>
      <c r="D263" s="10" t="s">
        <v>193</v>
      </c>
      <c r="E263" s="103" t="s">
        <v>29</v>
      </c>
      <c r="F263" s="88">
        <v>1920.9999999999998</v>
      </c>
    </row>
    <row r="264" spans="1:6" s="1" customFormat="1" ht="21.1" x14ac:dyDescent="0.35">
      <c r="A264" s="28" t="s">
        <v>30</v>
      </c>
      <c r="B264" s="9" t="s">
        <v>25</v>
      </c>
      <c r="C264" s="10" t="s">
        <v>182</v>
      </c>
      <c r="D264" s="10" t="s">
        <v>193</v>
      </c>
      <c r="E264" s="103" t="s">
        <v>31</v>
      </c>
      <c r="F264" s="88">
        <v>1</v>
      </c>
    </row>
    <row r="265" spans="1:6" ht="21.1" x14ac:dyDescent="0.35">
      <c r="A265" s="28" t="s">
        <v>194</v>
      </c>
      <c r="B265" s="9" t="s">
        <v>25</v>
      </c>
      <c r="C265" s="10" t="s">
        <v>182</v>
      </c>
      <c r="D265" s="10" t="s">
        <v>195</v>
      </c>
      <c r="E265" s="103"/>
      <c r="F265" s="88">
        <f t="shared" ref="F265" si="65">F266</f>
        <v>1000</v>
      </c>
    </row>
    <row r="266" spans="1:6" s="1" customFormat="1" ht="36.700000000000003" x14ac:dyDescent="0.35">
      <c r="A266" s="28" t="s">
        <v>28</v>
      </c>
      <c r="B266" s="9" t="s">
        <v>25</v>
      </c>
      <c r="C266" s="10" t="s">
        <v>182</v>
      </c>
      <c r="D266" s="10" t="s">
        <v>195</v>
      </c>
      <c r="E266" s="103" t="s">
        <v>29</v>
      </c>
      <c r="F266" s="88">
        <v>1000</v>
      </c>
    </row>
    <row r="267" spans="1:6" s="1" customFormat="1" ht="21.1" x14ac:dyDescent="0.35">
      <c r="A267" s="55" t="s">
        <v>215</v>
      </c>
      <c r="B267" s="9" t="s">
        <v>25</v>
      </c>
      <c r="C267" s="10" t="s">
        <v>182</v>
      </c>
      <c r="D267" s="22" t="s">
        <v>216</v>
      </c>
      <c r="E267" s="79"/>
      <c r="F267" s="88">
        <f t="shared" ref="F267" si="66">F268</f>
        <v>40</v>
      </c>
    </row>
    <row r="268" spans="1:6" s="1" customFormat="1" ht="36.700000000000003" x14ac:dyDescent="0.35">
      <c r="A268" s="48" t="s">
        <v>186</v>
      </c>
      <c r="B268" s="9" t="s">
        <v>25</v>
      </c>
      <c r="C268" s="10" t="s">
        <v>182</v>
      </c>
      <c r="D268" s="22" t="s">
        <v>752</v>
      </c>
      <c r="E268" s="79"/>
      <c r="F268" s="89">
        <f t="shared" ref="F268:F269" si="67">F269</f>
        <v>40</v>
      </c>
    </row>
    <row r="269" spans="1:6" s="1" customFormat="1" ht="37.4" x14ac:dyDescent="0.35">
      <c r="A269" s="50" t="s">
        <v>754</v>
      </c>
      <c r="B269" s="9" t="s">
        <v>25</v>
      </c>
      <c r="C269" s="10" t="s">
        <v>182</v>
      </c>
      <c r="D269" s="22" t="s">
        <v>753</v>
      </c>
      <c r="E269" s="109"/>
      <c r="F269" s="88">
        <f t="shared" si="67"/>
        <v>40</v>
      </c>
    </row>
    <row r="270" spans="1:6" s="1" customFormat="1" ht="21.1" x14ac:dyDescent="0.35">
      <c r="A270" s="28" t="s">
        <v>32</v>
      </c>
      <c r="B270" s="9" t="s">
        <v>25</v>
      </c>
      <c r="C270" s="10" t="s">
        <v>182</v>
      </c>
      <c r="D270" s="22" t="s">
        <v>753</v>
      </c>
      <c r="E270" s="79" t="s">
        <v>33</v>
      </c>
      <c r="F270" s="88">
        <v>40</v>
      </c>
    </row>
    <row r="271" spans="1:6" s="65" customFormat="1" ht="21.1" x14ac:dyDescent="0.35">
      <c r="A271" s="48" t="s">
        <v>80</v>
      </c>
      <c r="B271" s="9" t="s">
        <v>25</v>
      </c>
      <c r="C271" s="10" t="s">
        <v>182</v>
      </c>
      <c r="D271" s="22" t="s">
        <v>81</v>
      </c>
      <c r="E271" s="103"/>
      <c r="F271" s="88">
        <f t="shared" ref="F271:F272" si="68">SUM(F272)</f>
        <v>778.2</v>
      </c>
    </row>
    <row r="272" spans="1:6" s="12" customFormat="1" ht="21.1" x14ac:dyDescent="0.35">
      <c r="A272" s="48" t="s">
        <v>82</v>
      </c>
      <c r="B272" s="9" t="s">
        <v>25</v>
      </c>
      <c r="C272" s="10" t="s">
        <v>182</v>
      </c>
      <c r="D272" s="22" t="s">
        <v>83</v>
      </c>
      <c r="E272" s="103" t="s">
        <v>27</v>
      </c>
      <c r="F272" s="88">
        <f t="shared" si="68"/>
        <v>778.2</v>
      </c>
    </row>
    <row r="273" spans="1:6" s="1" customFormat="1" ht="36.700000000000003" x14ac:dyDescent="0.35">
      <c r="A273" s="28" t="s">
        <v>28</v>
      </c>
      <c r="B273" s="9" t="s">
        <v>25</v>
      </c>
      <c r="C273" s="10" t="s">
        <v>182</v>
      </c>
      <c r="D273" s="10" t="s">
        <v>83</v>
      </c>
      <c r="E273" s="103" t="s">
        <v>29</v>
      </c>
      <c r="F273" s="88">
        <v>778.2</v>
      </c>
    </row>
    <row r="274" spans="1:6" s="8" customFormat="1" ht="36.700000000000003" x14ac:dyDescent="0.35">
      <c r="A274" s="55" t="s">
        <v>751</v>
      </c>
      <c r="B274" s="14" t="s">
        <v>25</v>
      </c>
      <c r="C274" s="15" t="s">
        <v>196</v>
      </c>
      <c r="D274" s="22" t="s">
        <v>27</v>
      </c>
      <c r="E274" s="79"/>
      <c r="F274" s="89">
        <f>F276+F279+F296</f>
        <v>3078.5</v>
      </c>
    </row>
    <row r="275" spans="1:6" s="66" customFormat="1" ht="55.05" x14ac:dyDescent="0.35">
      <c r="A275" s="48" t="s">
        <v>183</v>
      </c>
      <c r="B275" s="9" t="s">
        <v>25</v>
      </c>
      <c r="C275" s="10" t="s">
        <v>196</v>
      </c>
      <c r="D275" s="22" t="s">
        <v>184</v>
      </c>
      <c r="E275" s="79"/>
      <c r="F275" s="89">
        <f>F276+F279+F296</f>
        <v>3078.5</v>
      </c>
    </row>
    <row r="276" spans="1:6" ht="21.1" x14ac:dyDescent="0.35">
      <c r="A276" s="55" t="s">
        <v>15</v>
      </c>
      <c r="B276" s="14" t="s">
        <v>25</v>
      </c>
      <c r="C276" s="15" t="s">
        <v>196</v>
      </c>
      <c r="D276" s="22" t="s">
        <v>197</v>
      </c>
      <c r="E276" s="79"/>
      <c r="F276" s="89">
        <f>+F277</f>
        <v>2508.5</v>
      </c>
    </row>
    <row r="277" spans="1:6" ht="21.1" x14ac:dyDescent="0.35">
      <c r="A277" s="48" t="s">
        <v>198</v>
      </c>
      <c r="B277" s="14" t="s">
        <v>25</v>
      </c>
      <c r="C277" s="15" t="s">
        <v>196</v>
      </c>
      <c r="D277" s="22" t="s">
        <v>784</v>
      </c>
      <c r="E277" s="79"/>
      <c r="F277" s="88">
        <f t="shared" ref="F277" si="69">SUM(F278)</f>
        <v>2508.5</v>
      </c>
    </row>
    <row r="278" spans="1:6" s="1" customFormat="1" ht="36.700000000000003" x14ac:dyDescent="0.35">
      <c r="A278" s="28" t="s">
        <v>28</v>
      </c>
      <c r="B278" s="14" t="s">
        <v>25</v>
      </c>
      <c r="C278" s="15" t="s">
        <v>196</v>
      </c>
      <c r="D278" s="22" t="s">
        <v>784</v>
      </c>
      <c r="E278" s="79" t="s">
        <v>29</v>
      </c>
      <c r="F278" s="88">
        <v>2508.5</v>
      </c>
    </row>
    <row r="279" spans="1:6" s="12" customFormat="1" ht="21.1" x14ac:dyDescent="0.35">
      <c r="A279" s="48" t="s">
        <v>26</v>
      </c>
      <c r="B279" s="9" t="s">
        <v>25</v>
      </c>
      <c r="C279" s="10" t="s">
        <v>196</v>
      </c>
      <c r="D279" s="10" t="s">
        <v>185</v>
      </c>
      <c r="E279" s="103" t="s">
        <v>27</v>
      </c>
      <c r="F279" s="88">
        <f>F280+F290+F293</f>
        <v>430</v>
      </c>
    </row>
    <row r="280" spans="1:6" ht="21.1" x14ac:dyDescent="0.35">
      <c r="A280" s="48" t="s">
        <v>199</v>
      </c>
      <c r="B280" s="14" t="s">
        <v>25</v>
      </c>
      <c r="C280" s="15" t="s">
        <v>196</v>
      </c>
      <c r="D280" s="22" t="s">
        <v>200</v>
      </c>
      <c r="E280" s="79" t="s">
        <v>27</v>
      </c>
      <c r="F280" s="88">
        <f>F281+F283+F286+F288</f>
        <v>320</v>
      </c>
    </row>
    <row r="281" spans="1:6" s="16" customFormat="1" ht="36.700000000000003" x14ac:dyDescent="0.35">
      <c r="A281" s="48" t="s">
        <v>201</v>
      </c>
      <c r="B281" s="14" t="s">
        <v>25</v>
      </c>
      <c r="C281" s="15" t="s">
        <v>196</v>
      </c>
      <c r="D281" s="22" t="s">
        <v>202</v>
      </c>
      <c r="E281" s="79"/>
      <c r="F281" s="89">
        <f t="shared" ref="F281" si="70">+F282</f>
        <v>20</v>
      </c>
    </row>
    <row r="282" spans="1:6" s="1" customFormat="1" ht="36.700000000000003" x14ac:dyDescent="0.35">
      <c r="A282" s="28" t="s">
        <v>28</v>
      </c>
      <c r="B282" s="14" t="s">
        <v>25</v>
      </c>
      <c r="C282" s="15" t="s">
        <v>196</v>
      </c>
      <c r="D282" s="22" t="s">
        <v>202</v>
      </c>
      <c r="E282" s="79" t="s">
        <v>29</v>
      </c>
      <c r="F282" s="88">
        <v>20</v>
      </c>
    </row>
    <row r="283" spans="1:6" ht="21.1" x14ac:dyDescent="0.35">
      <c r="A283" s="48" t="s">
        <v>203</v>
      </c>
      <c r="B283" s="14" t="s">
        <v>25</v>
      </c>
      <c r="C283" s="15" t="s">
        <v>196</v>
      </c>
      <c r="D283" s="22" t="s">
        <v>204</v>
      </c>
      <c r="E283" s="79" t="s">
        <v>27</v>
      </c>
      <c r="F283" s="88">
        <f>SUM(F284:F285)</f>
        <v>220</v>
      </c>
    </row>
    <row r="284" spans="1:6" s="1" customFormat="1" ht="36.700000000000003" x14ac:dyDescent="0.35">
      <c r="A284" s="28" t="s">
        <v>28</v>
      </c>
      <c r="B284" s="14" t="s">
        <v>25</v>
      </c>
      <c r="C284" s="15" t="s">
        <v>196</v>
      </c>
      <c r="D284" s="22" t="s">
        <v>204</v>
      </c>
      <c r="E284" s="79" t="s">
        <v>29</v>
      </c>
      <c r="F284" s="88">
        <v>20</v>
      </c>
    </row>
    <row r="285" spans="1:6" s="1" customFormat="1" ht="55.05" x14ac:dyDescent="0.35">
      <c r="A285" s="53" t="s">
        <v>190</v>
      </c>
      <c r="B285" s="14" t="s">
        <v>25</v>
      </c>
      <c r="C285" s="15" t="s">
        <v>196</v>
      </c>
      <c r="D285" s="22" t="s">
        <v>204</v>
      </c>
      <c r="E285" s="79" t="s">
        <v>191</v>
      </c>
      <c r="F285" s="88">
        <v>200</v>
      </c>
    </row>
    <row r="286" spans="1:6" s="1" customFormat="1" ht="21.1" x14ac:dyDescent="0.35">
      <c r="A286" s="48" t="s">
        <v>207</v>
      </c>
      <c r="B286" s="14" t="s">
        <v>25</v>
      </c>
      <c r="C286" s="15" t="s">
        <v>196</v>
      </c>
      <c r="D286" s="22" t="s">
        <v>208</v>
      </c>
      <c r="E286" s="79"/>
      <c r="F286" s="88">
        <f t="shared" ref="F286:F288" si="71">SUM(F287)</f>
        <v>30</v>
      </c>
    </row>
    <row r="287" spans="1:6" s="1" customFormat="1" ht="36.700000000000003" x14ac:dyDescent="0.35">
      <c r="A287" s="28" t="s">
        <v>28</v>
      </c>
      <c r="B287" s="14" t="s">
        <v>25</v>
      </c>
      <c r="C287" s="15" t="s">
        <v>196</v>
      </c>
      <c r="D287" s="22" t="s">
        <v>208</v>
      </c>
      <c r="E287" s="79" t="s">
        <v>29</v>
      </c>
      <c r="F287" s="88">
        <v>30</v>
      </c>
    </row>
    <row r="288" spans="1:6" s="1" customFormat="1" ht="36.700000000000003" x14ac:dyDescent="0.35">
      <c r="A288" s="56" t="s">
        <v>209</v>
      </c>
      <c r="B288" s="14" t="s">
        <v>25</v>
      </c>
      <c r="C288" s="15" t="s">
        <v>196</v>
      </c>
      <c r="D288" s="22" t="s">
        <v>210</v>
      </c>
      <c r="E288" s="79"/>
      <c r="F288" s="88">
        <f t="shared" si="71"/>
        <v>50</v>
      </c>
    </row>
    <row r="289" spans="1:6" s="1" customFormat="1" ht="36.700000000000003" x14ac:dyDescent="0.35">
      <c r="A289" s="28" t="s">
        <v>28</v>
      </c>
      <c r="B289" s="14" t="s">
        <v>25</v>
      </c>
      <c r="C289" s="15" t="s">
        <v>196</v>
      </c>
      <c r="D289" s="22" t="s">
        <v>210</v>
      </c>
      <c r="E289" s="79" t="s">
        <v>29</v>
      </c>
      <c r="F289" s="88">
        <v>50</v>
      </c>
    </row>
    <row r="290" spans="1:6" ht="21.1" x14ac:dyDescent="0.35">
      <c r="A290" s="50" t="s">
        <v>211</v>
      </c>
      <c r="B290" s="14" t="s">
        <v>25</v>
      </c>
      <c r="C290" s="15" t="s">
        <v>196</v>
      </c>
      <c r="D290" s="22" t="s">
        <v>212</v>
      </c>
      <c r="E290" s="79"/>
      <c r="F290" s="88">
        <f t="shared" ref="F290" si="72">SUM(F291)</f>
        <v>10</v>
      </c>
    </row>
    <row r="291" spans="1:6" ht="55.7" x14ac:dyDescent="0.35">
      <c r="A291" s="50" t="s">
        <v>795</v>
      </c>
      <c r="B291" s="14" t="s">
        <v>25</v>
      </c>
      <c r="C291" s="15" t="s">
        <v>196</v>
      </c>
      <c r="D291" s="22" t="s">
        <v>798</v>
      </c>
      <c r="E291" s="79"/>
      <c r="F291" s="88">
        <f t="shared" ref="F291" si="73">SUM(F292)</f>
        <v>10</v>
      </c>
    </row>
    <row r="292" spans="1:6" s="1" customFormat="1" ht="36.700000000000003" x14ac:dyDescent="0.35">
      <c r="A292" s="28" t="s">
        <v>28</v>
      </c>
      <c r="B292" s="14" t="s">
        <v>25</v>
      </c>
      <c r="C292" s="15" t="s">
        <v>196</v>
      </c>
      <c r="D292" s="15" t="s">
        <v>798</v>
      </c>
      <c r="E292" s="79" t="s">
        <v>29</v>
      </c>
      <c r="F292" s="88">
        <v>10</v>
      </c>
    </row>
    <row r="293" spans="1:6" s="1" customFormat="1" ht="21.1" x14ac:dyDescent="0.35">
      <c r="A293" s="54" t="s">
        <v>465</v>
      </c>
      <c r="B293" s="9" t="s">
        <v>25</v>
      </c>
      <c r="C293" s="10" t="s">
        <v>196</v>
      </c>
      <c r="D293" s="22" t="s">
        <v>741</v>
      </c>
      <c r="E293" s="103"/>
      <c r="F293" s="88">
        <f t="shared" ref="F293" si="74">F294</f>
        <v>100</v>
      </c>
    </row>
    <row r="294" spans="1:6" s="1" customFormat="1" ht="55.05" x14ac:dyDescent="0.35">
      <c r="A294" s="54" t="s">
        <v>466</v>
      </c>
      <c r="B294" s="9" t="s">
        <v>25</v>
      </c>
      <c r="C294" s="10" t="s">
        <v>196</v>
      </c>
      <c r="D294" s="22" t="s">
        <v>742</v>
      </c>
      <c r="E294" s="103"/>
      <c r="F294" s="88">
        <f t="shared" ref="F294" si="75">+F295</f>
        <v>100</v>
      </c>
    </row>
    <row r="295" spans="1:6" s="1" customFormat="1" ht="21.1" x14ac:dyDescent="0.35">
      <c r="A295" s="95" t="s">
        <v>321</v>
      </c>
      <c r="B295" s="9" t="s">
        <v>25</v>
      </c>
      <c r="C295" s="10" t="s">
        <v>196</v>
      </c>
      <c r="D295" s="22" t="s">
        <v>742</v>
      </c>
      <c r="E295" s="103" t="s">
        <v>322</v>
      </c>
      <c r="F295" s="88">
        <v>100</v>
      </c>
    </row>
    <row r="296" spans="1:6" ht="21.1" x14ac:dyDescent="0.35">
      <c r="A296" s="55" t="s">
        <v>215</v>
      </c>
      <c r="B296" s="14" t="s">
        <v>25</v>
      </c>
      <c r="C296" s="15" t="s">
        <v>196</v>
      </c>
      <c r="D296" s="22" t="s">
        <v>216</v>
      </c>
      <c r="E296" s="79"/>
      <c r="F296" s="88">
        <f t="shared" ref="F296" si="76">F297+F300</f>
        <v>140</v>
      </c>
    </row>
    <row r="297" spans="1:6" ht="21.1" x14ac:dyDescent="0.35">
      <c r="A297" s="48" t="s">
        <v>199</v>
      </c>
      <c r="B297" s="14" t="s">
        <v>25</v>
      </c>
      <c r="C297" s="15" t="s">
        <v>196</v>
      </c>
      <c r="D297" s="22" t="s">
        <v>217</v>
      </c>
      <c r="E297" s="79"/>
      <c r="F297" s="89">
        <f t="shared" ref="F297:F301" si="77">F298</f>
        <v>50</v>
      </c>
    </row>
    <row r="298" spans="1:6" ht="21.1" x14ac:dyDescent="0.35">
      <c r="A298" s="48" t="s">
        <v>203</v>
      </c>
      <c r="B298" s="14" t="s">
        <v>218</v>
      </c>
      <c r="C298" s="15" t="s">
        <v>196</v>
      </c>
      <c r="D298" s="22" t="s">
        <v>219</v>
      </c>
      <c r="E298" s="109"/>
      <c r="F298" s="88">
        <f t="shared" si="77"/>
        <v>50</v>
      </c>
    </row>
    <row r="299" spans="1:6" s="1" customFormat="1" ht="21.1" x14ac:dyDescent="0.35">
      <c r="A299" s="28" t="s">
        <v>32</v>
      </c>
      <c r="B299" s="14" t="s">
        <v>218</v>
      </c>
      <c r="C299" s="15" t="s">
        <v>196</v>
      </c>
      <c r="D299" s="22" t="s">
        <v>219</v>
      </c>
      <c r="E299" s="79" t="s">
        <v>33</v>
      </c>
      <c r="F299" s="88">
        <v>50</v>
      </c>
    </row>
    <row r="300" spans="1:6" ht="36.700000000000003" x14ac:dyDescent="0.35">
      <c r="A300" s="48" t="s">
        <v>220</v>
      </c>
      <c r="B300" s="14" t="s">
        <v>218</v>
      </c>
      <c r="C300" s="15" t="s">
        <v>196</v>
      </c>
      <c r="D300" s="22" t="s">
        <v>737</v>
      </c>
      <c r="E300" s="79"/>
      <c r="F300" s="89">
        <f t="shared" ref="F300" si="78">F301</f>
        <v>90</v>
      </c>
    </row>
    <row r="301" spans="1:6" ht="55.7" x14ac:dyDescent="0.35">
      <c r="A301" s="50" t="s">
        <v>221</v>
      </c>
      <c r="B301" s="14" t="s">
        <v>218</v>
      </c>
      <c r="C301" s="15" t="s">
        <v>196</v>
      </c>
      <c r="D301" s="22" t="s">
        <v>738</v>
      </c>
      <c r="E301" s="109"/>
      <c r="F301" s="88">
        <f t="shared" si="77"/>
        <v>90</v>
      </c>
    </row>
    <row r="302" spans="1:6" s="1" customFormat="1" ht="21.1" x14ac:dyDescent="0.35">
      <c r="A302" s="28" t="s">
        <v>32</v>
      </c>
      <c r="B302" s="14" t="s">
        <v>218</v>
      </c>
      <c r="C302" s="15" t="s">
        <v>196</v>
      </c>
      <c r="D302" s="22" t="s">
        <v>738</v>
      </c>
      <c r="E302" s="79" t="s">
        <v>33</v>
      </c>
      <c r="F302" s="88">
        <v>90</v>
      </c>
    </row>
    <row r="303" spans="1:6" s="7" customFormat="1" ht="19.2" customHeight="1" x14ac:dyDescent="0.3">
      <c r="A303" s="94" t="s">
        <v>222</v>
      </c>
      <c r="B303" s="107" t="s">
        <v>59</v>
      </c>
      <c r="C303" s="81" t="s">
        <v>0</v>
      </c>
      <c r="D303" s="81"/>
      <c r="E303" s="108"/>
      <c r="F303" s="90">
        <f>SUM(F304+F315+F324+F336+F354+F371+F376)</f>
        <v>131572.1</v>
      </c>
    </row>
    <row r="304" spans="1:6" s="8" customFormat="1" ht="21.1" x14ac:dyDescent="0.35">
      <c r="A304" s="33" t="s">
        <v>223</v>
      </c>
      <c r="B304" s="9" t="s">
        <v>59</v>
      </c>
      <c r="C304" s="10" t="s">
        <v>13</v>
      </c>
      <c r="D304" s="10"/>
      <c r="E304" s="103"/>
      <c r="F304" s="88">
        <f t="shared" ref="F304" si="79">+F305</f>
        <v>4440</v>
      </c>
    </row>
    <row r="305" spans="1:6" s="65" customFormat="1" ht="55.05" x14ac:dyDescent="0.35">
      <c r="A305" s="48" t="s">
        <v>183</v>
      </c>
      <c r="B305" s="14" t="s">
        <v>59</v>
      </c>
      <c r="C305" s="15" t="s">
        <v>13</v>
      </c>
      <c r="D305" s="15" t="s">
        <v>184</v>
      </c>
      <c r="E305" s="79"/>
      <c r="F305" s="89">
        <f t="shared" ref="F305" si="80">F306</f>
        <v>4440</v>
      </c>
    </row>
    <row r="306" spans="1:6" ht="21.1" x14ac:dyDescent="0.35">
      <c r="A306" s="48" t="s">
        <v>224</v>
      </c>
      <c r="B306" s="14" t="s">
        <v>59</v>
      </c>
      <c r="C306" s="15" t="s">
        <v>13</v>
      </c>
      <c r="D306" s="15" t="s">
        <v>185</v>
      </c>
      <c r="E306" s="79"/>
      <c r="F306" s="89">
        <f t="shared" ref="F306" si="81">F307+F311</f>
        <v>4440</v>
      </c>
    </row>
    <row r="307" spans="1:6" ht="21.1" x14ac:dyDescent="0.35">
      <c r="A307" s="50" t="s">
        <v>211</v>
      </c>
      <c r="B307" s="14" t="s">
        <v>59</v>
      </c>
      <c r="C307" s="15" t="s">
        <v>13</v>
      </c>
      <c r="D307" s="22" t="s">
        <v>212</v>
      </c>
      <c r="E307" s="79"/>
      <c r="F307" s="88">
        <f t="shared" ref="F307" si="82">SUM(F308)</f>
        <v>2323</v>
      </c>
    </row>
    <row r="308" spans="1:6" ht="55.7" x14ac:dyDescent="0.35">
      <c r="A308" s="50" t="s">
        <v>213</v>
      </c>
      <c r="B308" s="14" t="s">
        <v>59</v>
      </c>
      <c r="C308" s="15" t="s">
        <v>13</v>
      </c>
      <c r="D308" s="22" t="s">
        <v>214</v>
      </c>
      <c r="E308" s="79"/>
      <c r="F308" s="89">
        <f>+F310+F309</f>
        <v>2323</v>
      </c>
    </row>
    <row r="309" spans="1:6" ht="21.1" x14ac:dyDescent="0.35">
      <c r="A309" s="50" t="s">
        <v>111</v>
      </c>
      <c r="B309" s="14" t="s">
        <v>59</v>
      </c>
      <c r="C309" s="15" t="s">
        <v>13</v>
      </c>
      <c r="D309" s="15" t="s">
        <v>214</v>
      </c>
      <c r="E309" s="79" t="s">
        <v>112</v>
      </c>
      <c r="F309" s="88">
        <v>585.20000000000005</v>
      </c>
    </row>
    <row r="310" spans="1:6" s="1" customFormat="1" ht="21.1" x14ac:dyDescent="0.35">
      <c r="A310" s="53" t="s">
        <v>430</v>
      </c>
      <c r="B310" s="14" t="s">
        <v>59</v>
      </c>
      <c r="C310" s="15" t="s">
        <v>13</v>
      </c>
      <c r="D310" s="15" t="s">
        <v>214</v>
      </c>
      <c r="E310" s="79" t="s">
        <v>14</v>
      </c>
      <c r="F310" s="88">
        <v>1737.7999999999997</v>
      </c>
    </row>
    <row r="311" spans="1:6" s="16" customFormat="1" ht="36.700000000000003" x14ac:dyDescent="0.35">
      <c r="A311" s="48" t="s">
        <v>220</v>
      </c>
      <c r="B311" s="14" t="s">
        <v>59</v>
      </c>
      <c r="C311" s="15" t="s">
        <v>13</v>
      </c>
      <c r="D311" s="22" t="s">
        <v>739</v>
      </c>
      <c r="E311" s="79"/>
      <c r="F311" s="89">
        <f t="shared" ref="F311" si="83">F312</f>
        <v>2117</v>
      </c>
    </row>
    <row r="312" spans="1:6" s="16" customFormat="1" ht="37.4" x14ac:dyDescent="0.35">
      <c r="A312" s="50" t="s">
        <v>225</v>
      </c>
      <c r="B312" s="14" t="s">
        <v>59</v>
      </c>
      <c r="C312" s="15" t="s">
        <v>13</v>
      </c>
      <c r="D312" s="22" t="s">
        <v>740</v>
      </c>
      <c r="E312" s="79"/>
      <c r="F312" s="89">
        <f t="shared" ref="F312" si="84">SUM(F314+F313)</f>
        <v>2117</v>
      </c>
    </row>
    <row r="313" spans="1:6" s="1" customFormat="1" ht="21.1" x14ac:dyDescent="0.35">
      <c r="A313" s="50" t="s">
        <v>111</v>
      </c>
      <c r="B313" s="14" t="s">
        <v>59</v>
      </c>
      <c r="C313" s="15" t="s">
        <v>13</v>
      </c>
      <c r="D313" s="22" t="s">
        <v>740</v>
      </c>
      <c r="E313" s="79" t="s">
        <v>112</v>
      </c>
      <c r="F313" s="88">
        <v>104.8</v>
      </c>
    </row>
    <row r="314" spans="1:6" s="1" customFormat="1" ht="21.1" x14ac:dyDescent="0.35">
      <c r="A314" s="53" t="s">
        <v>430</v>
      </c>
      <c r="B314" s="14" t="s">
        <v>59</v>
      </c>
      <c r="C314" s="15" t="s">
        <v>13</v>
      </c>
      <c r="D314" s="22" t="s">
        <v>740</v>
      </c>
      <c r="E314" s="79" t="s">
        <v>14</v>
      </c>
      <c r="F314" s="88">
        <v>2012.2</v>
      </c>
    </row>
    <row r="315" spans="1:6" s="8" customFormat="1" ht="21.1" x14ac:dyDescent="0.35">
      <c r="A315" s="33" t="s">
        <v>226</v>
      </c>
      <c r="B315" s="9" t="s">
        <v>59</v>
      </c>
      <c r="C315" s="10" t="s">
        <v>69</v>
      </c>
      <c r="D315" s="10"/>
      <c r="E315" s="103"/>
      <c r="F315" s="88">
        <f t="shared" ref="F315:F316" si="85">F316</f>
        <v>1752.2999999999997</v>
      </c>
    </row>
    <row r="316" spans="1:6" s="65" customFormat="1" ht="36.700000000000003" x14ac:dyDescent="0.35">
      <c r="A316" s="13" t="s">
        <v>227</v>
      </c>
      <c r="B316" s="9" t="s">
        <v>59</v>
      </c>
      <c r="C316" s="10" t="s">
        <v>69</v>
      </c>
      <c r="D316" s="10" t="s">
        <v>228</v>
      </c>
      <c r="E316" s="103"/>
      <c r="F316" s="88">
        <f t="shared" si="85"/>
        <v>1752.2999999999997</v>
      </c>
    </row>
    <row r="317" spans="1:6" s="11" customFormat="1" ht="21.1" x14ac:dyDescent="0.35">
      <c r="A317" s="13" t="s">
        <v>229</v>
      </c>
      <c r="B317" s="9" t="s">
        <v>59</v>
      </c>
      <c r="C317" s="10" t="s">
        <v>69</v>
      </c>
      <c r="D317" s="10" t="s">
        <v>230</v>
      </c>
      <c r="E317" s="103"/>
      <c r="F317" s="88">
        <f t="shared" ref="F317" si="86">F318+F322</f>
        <v>1752.2999999999997</v>
      </c>
    </row>
    <row r="318" spans="1:6" s="12" customFormat="1" ht="21.1" x14ac:dyDescent="0.35">
      <c r="A318" s="13" t="s">
        <v>231</v>
      </c>
      <c r="B318" s="9" t="s">
        <v>59</v>
      </c>
      <c r="C318" s="10" t="s">
        <v>69</v>
      </c>
      <c r="D318" s="10" t="s">
        <v>232</v>
      </c>
      <c r="E318" s="103"/>
      <c r="F318" s="88">
        <f t="shared" ref="F318" si="87">F319</f>
        <v>262.10000000000002</v>
      </c>
    </row>
    <row r="319" spans="1:6" s="12" customFormat="1" ht="36.700000000000003" x14ac:dyDescent="0.35">
      <c r="A319" s="13" t="s">
        <v>233</v>
      </c>
      <c r="B319" s="9" t="s">
        <v>59</v>
      </c>
      <c r="C319" s="10" t="s">
        <v>69</v>
      </c>
      <c r="D319" s="10" t="s">
        <v>234</v>
      </c>
      <c r="E319" s="103"/>
      <c r="F319" s="88">
        <f t="shared" ref="F319" si="88">F320+F321</f>
        <v>262.10000000000002</v>
      </c>
    </row>
    <row r="320" spans="1:6" s="1" customFormat="1" ht="36.700000000000003" x14ac:dyDescent="0.35">
      <c r="A320" s="28" t="s">
        <v>28</v>
      </c>
      <c r="B320" s="9" t="s">
        <v>59</v>
      </c>
      <c r="C320" s="10" t="s">
        <v>69</v>
      </c>
      <c r="D320" s="10" t="s">
        <v>234</v>
      </c>
      <c r="E320" s="103" t="s">
        <v>29</v>
      </c>
      <c r="F320" s="88">
        <v>14.1</v>
      </c>
    </row>
    <row r="321" spans="1:6" s="1" customFormat="1" ht="21.1" x14ac:dyDescent="0.35">
      <c r="A321" s="33" t="s">
        <v>124</v>
      </c>
      <c r="B321" s="9" t="s">
        <v>59</v>
      </c>
      <c r="C321" s="10" t="s">
        <v>69</v>
      </c>
      <c r="D321" s="10" t="s">
        <v>234</v>
      </c>
      <c r="E321" s="103" t="s">
        <v>125</v>
      </c>
      <c r="F321" s="88">
        <v>248</v>
      </c>
    </row>
    <row r="322" spans="1:6" s="12" customFormat="1" ht="36.700000000000003" x14ac:dyDescent="0.35">
      <c r="A322" s="13" t="s">
        <v>235</v>
      </c>
      <c r="B322" s="9" t="s">
        <v>59</v>
      </c>
      <c r="C322" s="10" t="s">
        <v>69</v>
      </c>
      <c r="D322" s="10" t="s">
        <v>236</v>
      </c>
      <c r="E322" s="103"/>
      <c r="F322" s="88">
        <f t="shared" ref="F322" si="89">F323</f>
        <v>1490.1999999999998</v>
      </c>
    </row>
    <row r="323" spans="1:6" s="1" customFormat="1" ht="36.700000000000003" x14ac:dyDescent="0.35">
      <c r="A323" s="28" t="s">
        <v>28</v>
      </c>
      <c r="B323" s="9" t="s">
        <v>59</v>
      </c>
      <c r="C323" s="10" t="s">
        <v>69</v>
      </c>
      <c r="D323" s="10" t="s">
        <v>236</v>
      </c>
      <c r="E323" s="103" t="s">
        <v>29</v>
      </c>
      <c r="F323" s="88">
        <v>1490.1999999999998</v>
      </c>
    </row>
    <row r="324" spans="1:6" s="8" customFormat="1" ht="21.1" x14ac:dyDescent="0.35">
      <c r="A324" s="33" t="s">
        <v>237</v>
      </c>
      <c r="B324" s="9" t="s">
        <v>59</v>
      </c>
      <c r="C324" s="10" t="s">
        <v>73</v>
      </c>
      <c r="D324" s="10"/>
      <c r="E324" s="103"/>
      <c r="F324" s="88">
        <f>F325+F330</f>
        <v>16820.600000000002</v>
      </c>
    </row>
    <row r="325" spans="1:6" s="77" customFormat="1" ht="36.700000000000003" x14ac:dyDescent="0.35">
      <c r="A325" s="28" t="s">
        <v>313</v>
      </c>
      <c r="B325" s="9" t="s">
        <v>59</v>
      </c>
      <c r="C325" s="10" t="s">
        <v>73</v>
      </c>
      <c r="D325" s="10" t="s">
        <v>314</v>
      </c>
      <c r="E325" s="103"/>
      <c r="F325" s="88">
        <f t="shared" ref="F325:F327" si="90">F326</f>
        <v>12117.900000000001</v>
      </c>
    </row>
    <row r="326" spans="1:6" s="78" customFormat="1" ht="21.1" x14ac:dyDescent="0.35">
      <c r="A326" s="48" t="s">
        <v>335</v>
      </c>
      <c r="B326" s="9" t="s">
        <v>59</v>
      </c>
      <c r="C326" s="10" t="s">
        <v>73</v>
      </c>
      <c r="D326" s="10" t="s">
        <v>336</v>
      </c>
      <c r="E326" s="103" t="s">
        <v>27</v>
      </c>
      <c r="F326" s="88">
        <f t="shared" si="90"/>
        <v>12117.900000000001</v>
      </c>
    </row>
    <row r="327" spans="1:6" s="78" customFormat="1" ht="23.1" customHeight="1" x14ac:dyDescent="0.35">
      <c r="A327" s="28" t="s">
        <v>269</v>
      </c>
      <c r="B327" s="9" t="s">
        <v>59</v>
      </c>
      <c r="C327" s="10" t="s">
        <v>73</v>
      </c>
      <c r="D327" s="10" t="s">
        <v>337</v>
      </c>
      <c r="E327" s="103" t="s">
        <v>27</v>
      </c>
      <c r="F327" s="88">
        <f t="shared" si="90"/>
        <v>12117.900000000001</v>
      </c>
    </row>
    <row r="328" spans="1:6" s="78" customFormat="1" ht="36.700000000000003" x14ac:dyDescent="0.35">
      <c r="A328" s="28" t="s">
        <v>835</v>
      </c>
      <c r="B328" s="9" t="s">
        <v>59</v>
      </c>
      <c r="C328" s="10" t="s">
        <v>73</v>
      </c>
      <c r="D328" s="10" t="s">
        <v>836</v>
      </c>
      <c r="E328" s="103" t="s">
        <v>27</v>
      </c>
      <c r="F328" s="88">
        <f>F329</f>
        <v>12117.900000000001</v>
      </c>
    </row>
    <row r="329" spans="1:6" s="30" customFormat="1" ht="21.1" x14ac:dyDescent="0.35">
      <c r="A329" s="28" t="s">
        <v>321</v>
      </c>
      <c r="B329" s="14" t="s">
        <v>59</v>
      </c>
      <c r="C329" s="15" t="s">
        <v>73</v>
      </c>
      <c r="D329" s="15" t="s">
        <v>836</v>
      </c>
      <c r="E329" s="79" t="s">
        <v>322</v>
      </c>
      <c r="F329" s="88">
        <v>12117.900000000001</v>
      </c>
    </row>
    <row r="330" spans="1:6" s="65" customFormat="1" ht="55.05" x14ac:dyDescent="0.35">
      <c r="A330" s="28" t="s">
        <v>149</v>
      </c>
      <c r="B330" s="9" t="s">
        <v>59</v>
      </c>
      <c r="C330" s="10" t="s">
        <v>73</v>
      </c>
      <c r="D330" s="10" t="s">
        <v>150</v>
      </c>
      <c r="E330" s="103"/>
      <c r="F330" s="88">
        <f t="shared" ref="F330:F332" si="91">F331</f>
        <v>4702.7</v>
      </c>
    </row>
    <row r="331" spans="1:6" s="16" customFormat="1" ht="21.1" x14ac:dyDescent="0.35">
      <c r="A331" s="28" t="s">
        <v>155</v>
      </c>
      <c r="B331" s="9" t="s">
        <v>59</v>
      </c>
      <c r="C331" s="10" t="s">
        <v>73</v>
      </c>
      <c r="D331" s="10" t="s">
        <v>156</v>
      </c>
      <c r="E331" s="103" t="s">
        <v>27</v>
      </c>
      <c r="F331" s="88">
        <f t="shared" si="91"/>
        <v>4702.7</v>
      </c>
    </row>
    <row r="332" spans="1:6" s="16" customFormat="1" ht="24.45" customHeight="1" x14ac:dyDescent="0.35">
      <c r="A332" s="28" t="s">
        <v>157</v>
      </c>
      <c r="B332" s="9" t="s">
        <v>59</v>
      </c>
      <c r="C332" s="10" t="s">
        <v>73</v>
      </c>
      <c r="D332" s="10" t="s">
        <v>158</v>
      </c>
      <c r="E332" s="103" t="s">
        <v>27</v>
      </c>
      <c r="F332" s="88">
        <f t="shared" si="91"/>
        <v>4702.7</v>
      </c>
    </row>
    <row r="333" spans="1:6" s="16" customFormat="1" ht="21.1" x14ac:dyDescent="0.35">
      <c r="A333" s="28" t="s">
        <v>238</v>
      </c>
      <c r="B333" s="9" t="s">
        <v>59</v>
      </c>
      <c r="C333" s="10" t="s">
        <v>73</v>
      </c>
      <c r="D333" s="10" t="s">
        <v>239</v>
      </c>
      <c r="E333" s="103" t="s">
        <v>27</v>
      </c>
      <c r="F333" s="88">
        <f t="shared" ref="F333" si="92">F334+F335</f>
        <v>4702.7</v>
      </c>
    </row>
    <row r="334" spans="1:6" s="1" customFormat="1" ht="36.700000000000003" x14ac:dyDescent="0.35">
      <c r="A334" s="28" t="s">
        <v>28</v>
      </c>
      <c r="B334" s="14" t="s">
        <v>59</v>
      </c>
      <c r="C334" s="15" t="s">
        <v>73</v>
      </c>
      <c r="D334" s="15" t="s">
        <v>239</v>
      </c>
      <c r="E334" s="79" t="s">
        <v>29</v>
      </c>
      <c r="F334" s="88">
        <v>831.6</v>
      </c>
    </row>
    <row r="335" spans="1:6" s="1" customFormat="1" ht="21.1" x14ac:dyDescent="0.35">
      <c r="A335" s="28" t="s">
        <v>30</v>
      </c>
      <c r="B335" s="14" t="s">
        <v>59</v>
      </c>
      <c r="C335" s="15" t="s">
        <v>73</v>
      </c>
      <c r="D335" s="15" t="s">
        <v>239</v>
      </c>
      <c r="E335" s="79" t="s">
        <v>31</v>
      </c>
      <c r="F335" s="88">
        <v>3871.1</v>
      </c>
    </row>
    <row r="336" spans="1:6" s="8" customFormat="1" ht="21.1" x14ac:dyDescent="0.35">
      <c r="A336" s="33" t="s">
        <v>240</v>
      </c>
      <c r="B336" s="9" t="s">
        <v>59</v>
      </c>
      <c r="C336" s="10" t="s">
        <v>241</v>
      </c>
      <c r="D336" s="10"/>
      <c r="E336" s="103"/>
      <c r="F336" s="88">
        <f t="shared" ref="F336:F338" si="93">F337</f>
        <v>23419.5</v>
      </c>
    </row>
    <row r="337" spans="1:6" s="65" customFormat="1" ht="55.05" x14ac:dyDescent="0.35">
      <c r="A337" s="48" t="s">
        <v>242</v>
      </c>
      <c r="B337" s="14" t="s">
        <v>59</v>
      </c>
      <c r="C337" s="15" t="s">
        <v>241</v>
      </c>
      <c r="D337" s="15" t="s">
        <v>243</v>
      </c>
      <c r="E337" s="79"/>
      <c r="F337" s="88">
        <f t="shared" si="93"/>
        <v>23419.5</v>
      </c>
    </row>
    <row r="338" spans="1:6" s="12" customFormat="1" ht="21.1" x14ac:dyDescent="0.35">
      <c r="A338" s="48" t="s">
        <v>244</v>
      </c>
      <c r="B338" s="14" t="s">
        <v>59</v>
      </c>
      <c r="C338" s="15" t="s">
        <v>241</v>
      </c>
      <c r="D338" s="15" t="s">
        <v>245</v>
      </c>
      <c r="E338" s="79"/>
      <c r="F338" s="88">
        <f t="shared" si="93"/>
        <v>23419.5</v>
      </c>
    </row>
    <row r="339" spans="1:6" s="12" customFormat="1" ht="21.1" x14ac:dyDescent="0.35">
      <c r="A339" s="48" t="s">
        <v>246</v>
      </c>
      <c r="B339" s="14" t="s">
        <v>59</v>
      </c>
      <c r="C339" s="15" t="s">
        <v>241</v>
      </c>
      <c r="D339" s="15" t="s">
        <v>247</v>
      </c>
      <c r="E339" s="79"/>
      <c r="F339" s="88">
        <f t="shared" ref="F339" si="94">F340+F352+F345+F350</f>
        <v>23419.5</v>
      </c>
    </row>
    <row r="340" spans="1:6" s="12" customFormat="1" ht="21.1" x14ac:dyDescent="0.35">
      <c r="A340" s="48" t="s">
        <v>248</v>
      </c>
      <c r="B340" s="14" t="s">
        <v>59</v>
      </c>
      <c r="C340" s="15" t="s">
        <v>241</v>
      </c>
      <c r="D340" s="15" t="s">
        <v>249</v>
      </c>
      <c r="E340" s="79"/>
      <c r="F340" s="88">
        <f t="shared" ref="F340" si="95">F341+F343</f>
        <v>1954</v>
      </c>
    </row>
    <row r="341" spans="1:6" s="12" customFormat="1" ht="36.700000000000003" x14ac:dyDescent="0.35">
      <c r="A341" s="48" t="s">
        <v>250</v>
      </c>
      <c r="B341" s="14" t="s">
        <v>59</v>
      </c>
      <c r="C341" s="15" t="s">
        <v>241</v>
      </c>
      <c r="D341" s="10" t="s">
        <v>251</v>
      </c>
      <c r="E341" s="79"/>
      <c r="F341" s="89">
        <f t="shared" ref="F341" si="96">+F342</f>
        <v>1894</v>
      </c>
    </row>
    <row r="342" spans="1:6" s="1" customFormat="1" ht="55.05" x14ac:dyDescent="0.35">
      <c r="A342" s="28" t="s">
        <v>252</v>
      </c>
      <c r="B342" s="14" t="s">
        <v>59</v>
      </c>
      <c r="C342" s="15" t="s">
        <v>241</v>
      </c>
      <c r="D342" s="15" t="s">
        <v>251</v>
      </c>
      <c r="E342" s="79" t="s">
        <v>206</v>
      </c>
      <c r="F342" s="88">
        <v>1894</v>
      </c>
    </row>
    <row r="343" spans="1:6" s="12" customFormat="1" ht="36.700000000000003" x14ac:dyDescent="0.35">
      <c r="A343" s="48" t="s">
        <v>253</v>
      </c>
      <c r="B343" s="14" t="s">
        <v>59</v>
      </c>
      <c r="C343" s="15" t="s">
        <v>241</v>
      </c>
      <c r="D343" s="10" t="s">
        <v>254</v>
      </c>
      <c r="E343" s="79"/>
      <c r="F343" s="89">
        <f t="shared" ref="F343" si="97">+F344</f>
        <v>60</v>
      </c>
    </row>
    <row r="344" spans="1:6" s="1" customFormat="1" ht="36.700000000000003" x14ac:dyDescent="0.35">
      <c r="A344" s="28" t="s">
        <v>28</v>
      </c>
      <c r="B344" s="14" t="s">
        <v>59</v>
      </c>
      <c r="C344" s="15" t="s">
        <v>241</v>
      </c>
      <c r="D344" s="15" t="s">
        <v>254</v>
      </c>
      <c r="E344" s="79" t="s">
        <v>29</v>
      </c>
      <c r="F344" s="88">
        <v>60</v>
      </c>
    </row>
    <row r="345" spans="1:6" s="12" customFormat="1" ht="36.700000000000003" x14ac:dyDescent="0.35">
      <c r="A345" s="48" t="s">
        <v>257</v>
      </c>
      <c r="B345" s="14" t="s">
        <v>59</v>
      </c>
      <c r="C345" s="15" t="s">
        <v>241</v>
      </c>
      <c r="D345" s="15" t="s">
        <v>258</v>
      </c>
      <c r="E345" s="79"/>
      <c r="F345" s="88">
        <f t="shared" ref="F345" si="98">F346+F348</f>
        <v>4821.3999999999996</v>
      </c>
    </row>
    <row r="346" spans="1:6" s="12" customFormat="1" ht="21.1" x14ac:dyDescent="0.35">
      <c r="A346" s="48" t="s">
        <v>259</v>
      </c>
      <c r="B346" s="14" t="s">
        <v>59</v>
      </c>
      <c r="C346" s="15" t="s">
        <v>241</v>
      </c>
      <c r="D346" s="10" t="s">
        <v>260</v>
      </c>
      <c r="E346" s="79"/>
      <c r="F346" s="89">
        <f t="shared" ref="F346" si="99">+F347</f>
        <v>3180</v>
      </c>
    </row>
    <row r="347" spans="1:6" s="1" customFormat="1" ht="55.05" x14ac:dyDescent="0.35">
      <c r="A347" s="28" t="s">
        <v>252</v>
      </c>
      <c r="B347" s="14" t="s">
        <v>59</v>
      </c>
      <c r="C347" s="15" t="s">
        <v>241</v>
      </c>
      <c r="D347" s="15" t="s">
        <v>260</v>
      </c>
      <c r="E347" s="79" t="s">
        <v>206</v>
      </c>
      <c r="F347" s="88">
        <v>3180</v>
      </c>
    </row>
    <row r="348" spans="1:6" s="12" customFormat="1" ht="21.1" x14ac:dyDescent="0.35">
      <c r="A348" s="48" t="s">
        <v>261</v>
      </c>
      <c r="B348" s="14" t="s">
        <v>59</v>
      </c>
      <c r="C348" s="15" t="s">
        <v>241</v>
      </c>
      <c r="D348" s="10" t="s">
        <v>262</v>
      </c>
      <c r="E348" s="79"/>
      <c r="F348" s="89">
        <f t="shared" ref="F348" si="100">+F349</f>
        <v>1641.4</v>
      </c>
    </row>
    <row r="349" spans="1:6" s="1" customFormat="1" ht="36.700000000000003" x14ac:dyDescent="0.35">
      <c r="A349" s="28" t="s">
        <v>28</v>
      </c>
      <c r="B349" s="14" t="s">
        <v>59</v>
      </c>
      <c r="C349" s="15" t="s">
        <v>241</v>
      </c>
      <c r="D349" s="15" t="s">
        <v>262</v>
      </c>
      <c r="E349" s="79" t="s">
        <v>29</v>
      </c>
      <c r="F349" s="88">
        <v>1641.4</v>
      </c>
    </row>
    <row r="350" spans="1:6" s="12" customFormat="1" ht="36.700000000000003" x14ac:dyDescent="0.35">
      <c r="A350" s="48" t="s">
        <v>263</v>
      </c>
      <c r="B350" s="14" t="s">
        <v>59</v>
      </c>
      <c r="C350" s="15" t="s">
        <v>241</v>
      </c>
      <c r="D350" s="10" t="s">
        <v>264</v>
      </c>
      <c r="E350" s="79"/>
      <c r="F350" s="89">
        <f t="shared" ref="F350" si="101">F351</f>
        <v>1010.1</v>
      </c>
    </row>
    <row r="351" spans="1:6" s="1" customFormat="1" ht="36.700000000000003" x14ac:dyDescent="0.35">
      <c r="A351" s="28" t="s">
        <v>28</v>
      </c>
      <c r="B351" s="14" t="s">
        <v>59</v>
      </c>
      <c r="C351" s="15" t="s">
        <v>241</v>
      </c>
      <c r="D351" s="15" t="s">
        <v>264</v>
      </c>
      <c r="E351" s="79" t="s">
        <v>29</v>
      </c>
      <c r="F351" s="88">
        <v>1010.1</v>
      </c>
    </row>
    <row r="352" spans="1:6" s="12" customFormat="1" ht="36.700000000000003" x14ac:dyDescent="0.35">
      <c r="A352" s="48" t="s">
        <v>255</v>
      </c>
      <c r="B352" s="14" t="s">
        <v>59</v>
      </c>
      <c r="C352" s="15" t="s">
        <v>241</v>
      </c>
      <c r="D352" s="10" t="s">
        <v>256</v>
      </c>
      <c r="E352" s="79"/>
      <c r="F352" s="89">
        <f t="shared" ref="F352" si="102">+F353</f>
        <v>15634</v>
      </c>
    </row>
    <row r="353" spans="1:6" s="1" customFormat="1" ht="36.700000000000003" x14ac:dyDescent="0.35">
      <c r="A353" s="28" t="s">
        <v>28</v>
      </c>
      <c r="B353" s="14" t="s">
        <v>59</v>
      </c>
      <c r="C353" s="15" t="s">
        <v>241</v>
      </c>
      <c r="D353" s="15" t="s">
        <v>256</v>
      </c>
      <c r="E353" s="79" t="s">
        <v>29</v>
      </c>
      <c r="F353" s="88">
        <v>15634</v>
      </c>
    </row>
    <row r="354" spans="1:6" s="8" customFormat="1" ht="21.1" x14ac:dyDescent="0.35">
      <c r="A354" s="13" t="s">
        <v>265</v>
      </c>
      <c r="B354" s="14" t="s">
        <v>59</v>
      </c>
      <c r="C354" s="15" t="s">
        <v>266</v>
      </c>
      <c r="D354" s="15"/>
      <c r="E354" s="79"/>
      <c r="F354" s="88">
        <f>F355+F368</f>
        <v>79485.099999999991</v>
      </c>
    </row>
    <row r="355" spans="1:6" s="65" customFormat="1" ht="55.05" x14ac:dyDescent="0.35">
      <c r="A355" s="48" t="s">
        <v>242</v>
      </c>
      <c r="B355" s="14" t="s">
        <v>59</v>
      </c>
      <c r="C355" s="15" t="s">
        <v>266</v>
      </c>
      <c r="D355" s="15" t="s">
        <v>243</v>
      </c>
      <c r="E355" s="79"/>
      <c r="F355" s="88">
        <f t="shared" ref="F355" si="103">F356</f>
        <v>78924.099999999991</v>
      </c>
    </row>
    <row r="356" spans="1:6" s="12" customFormat="1" ht="21.1" x14ac:dyDescent="0.35">
      <c r="A356" s="48" t="s">
        <v>267</v>
      </c>
      <c r="B356" s="14" t="s">
        <v>59</v>
      </c>
      <c r="C356" s="15" t="s">
        <v>266</v>
      </c>
      <c r="D356" s="15" t="s">
        <v>268</v>
      </c>
      <c r="E356" s="79"/>
      <c r="F356" s="88">
        <f>F357+F362</f>
        <v>78924.099999999991</v>
      </c>
    </row>
    <row r="357" spans="1:6" s="12" customFormat="1" ht="18.7" customHeight="1" x14ac:dyDescent="0.35">
      <c r="A357" s="48" t="s">
        <v>269</v>
      </c>
      <c r="B357" s="14" t="s">
        <v>59</v>
      </c>
      <c r="C357" s="15" t="s">
        <v>266</v>
      </c>
      <c r="D357" s="15" t="s">
        <v>270</v>
      </c>
      <c r="E357" s="79"/>
      <c r="F357" s="88">
        <f>F358+F360</f>
        <v>9032.7000000000007</v>
      </c>
    </row>
    <row r="358" spans="1:6" s="12" customFormat="1" ht="36.700000000000003" x14ac:dyDescent="0.35">
      <c r="A358" s="48" t="s">
        <v>271</v>
      </c>
      <c r="B358" s="14" t="s">
        <v>59</v>
      </c>
      <c r="C358" s="15" t="s">
        <v>266</v>
      </c>
      <c r="D358" s="15" t="s">
        <v>272</v>
      </c>
      <c r="E358" s="79"/>
      <c r="F358" s="88">
        <f t="shared" ref="F358:F360" si="104">F359</f>
        <v>6151.3</v>
      </c>
    </row>
    <row r="359" spans="1:6" s="1" customFormat="1" ht="36.700000000000003" x14ac:dyDescent="0.35">
      <c r="A359" s="28" t="s">
        <v>28</v>
      </c>
      <c r="B359" s="14" t="s">
        <v>59</v>
      </c>
      <c r="C359" s="15" t="s">
        <v>266</v>
      </c>
      <c r="D359" s="15" t="s">
        <v>272</v>
      </c>
      <c r="E359" s="79" t="s">
        <v>29</v>
      </c>
      <c r="F359" s="88">
        <v>6151.3</v>
      </c>
    </row>
    <row r="360" spans="1:6" s="12" customFormat="1" ht="44.15" customHeight="1" x14ac:dyDescent="0.35">
      <c r="A360" s="48" t="s">
        <v>273</v>
      </c>
      <c r="B360" s="14" t="s">
        <v>59</v>
      </c>
      <c r="C360" s="15" t="s">
        <v>266</v>
      </c>
      <c r="D360" s="15" t="s">
        <v>274</v>
      </c>
      <c r="E360" s="79"/>
      <c r="F360" s="88">
        <f t="shared" si="104"/>
        <v>2881.3999999999996</v>
      </c>
    </row>
    <row r="361" spans="1:6" s="1" customFormat="1" ht="36.700000000000003" x14ac:dyDescent="0.35">
      <c r="A361" s="28" t="s">
        <v>28</v>
      </c>
      <c r="B361" s="14" t="s">
        <v>59</v>
      </c>
      <c r="C361" s="15" t="s">
        <v>266</v>
      </c>
      <c r="D361" s="15" t="s">
        <v>274</v>
      </c>
      <c r="E361" s="79" t="s">
        <v>29</v>
      </c>
      <c r="F361" s="88">
        <v>2881.3999999999996</v>
      </c>
    </row>
    <row r="362" spans="1:6" s="12" customFormat="1" ht="21.1" x14ac:dyDescent="0.35">
      <c r="A362" s="48" t="s">
        <v>275</v>
      </c>
      <c r="B362" s="14" t="s">
        <v>59</v>
      </c>
      <c r="C362" s="15" t="s">
        <v>266</v>
      </c>
      <c r="D362" s="15" t="s">
        <v>276</v>
      </c>
      <c r="E362" s="79"/>
      <c r="F362" s="88">
        <f>F363+F366</f>
        <v>69891.399999999994</v>
      </c>
    </row>
    <row r="363" spans="1:6" s="12" customFormat="1" ht="21.1" x14ac:dyDescent="0.35">
      <c r="A363" s="48" t="s">
        <v>277</v>
      </c>
      <c r="B363" s="14" t="s">
        <v>59</v>
      </c>
      <c r="C363" s="15" t="s">
        <v>266</v>
      </c>
      <c r="D363" s="15" t="s">
        <v>278</v>
      </c>
      <c r="E363" s="79"/>
      <c r="F363" s="88">
        <f>F364+F365</f>
        <v>63065.2</v>
      </c>
    </row>
    <row r="364" spans="1:6" s="1" customFormat="1" ht="36.700000000000003" x14ac:dyDescent="0.35">
      <c r="A364" s="28" t="s">
        <v>28</v>
      </c>
      <c r="B364" s="14" t="s">
        <v>59</v>
      </c>
      <c r="C364" s="15" t="s">
        <v>266</v>
      </c>
      <c r="D364" s="15" t="s">
        <v>278</v>
      </c>
      <c r="E364" s="79" t="s">
        <v>29</v>
      </c>
      <c r="F364" s="88">
        <v>63044</v>
      </c>
    </row>
    <row r="365" spans="1:6" s="1" customFormat="1" ht="21.1" x14ac:dyDescent="0.35">
      <c r="A365" s="28" t="s">
        <v>30</v>
      </c>
      <c r="B365" s="14" t="s">
        <v>59</v>
      </c>
      <c r="C365" s="15" t="s">
        <v>266</v>
      </c>
      <c r="D365" s="15" t="s">
        <v>278</v>
      </c>
      <c r="E365" s="79" t="s">
        <v>31</v>
      </c>
      <c r="F365" s="88">
        <v>21.200000000000003</v>
      </c>
    </row>
    <row r="366" spans="1:6" s="12" customFormat="1" ht="36.700000000000003" x14ac:dyDescent="0.35">
      <c r="A366" s="48" t="s">
        <v>837</v>
      </c>
      <c r="B366" s="14" t="s">
        <v>59</v>
      </c>
      <c r="C366" s="15" t="s">
        <v>266</v>
      </c>
      <c r="D366" s="15" t="s">
        <v>838</v>
      </c>
      <c r="E366" s="79"/>
      <c r="F366" s="88">
        <f t="shared" ref="F366" si="105">F367</f>
        <v>6826.2</v>
      </c>
    </row>
    <row r="367" spans="1:6" s="1" customFormat="1" ht="36.700000000000003" x14ac:dyDescent="0.35">
      <c r="A367" s="28" t="s">
        <v>28</v>
      </c>
      <c r="B367" s="14" t="s">
        <v>59</v>
      </c>
      <c r="C367" s="15" t="s">
        <v>266</v>
      </c>
      <c r="D367" s="15" t="s">
        <v>838</v>
      </c>
      <c r="E367" s="79" t="s">
        <v>29</v>
      </c>
      <c r="F367" s="88">
        <v>6826.2</v>
      </c>
    </row>
    <row r="368" spans="1:6" s="65" customFormat="1" ht="21.1" x14ac:dyDescent="0.35">
      <c r="A368" s="48" t="s">
        <v>80</v>
      </c>
      <c r="B368" s="9" t="s">
        <v>59</v>
      </c>
      <c r="C368" s="10" t="s">
        <v>266</v>
      </c>
      <c r="D368" s="22" t="s">
        <v>81</v>
      </c>
      <c r="E368" s="103"/>
      <c r="F368" s="88">
        <f t="shared" ref="F368:F369" si="106">SUM(F369)</f>
        <v>561</v>
      </c>
    </row>
    <row r="369" spans="1:6" s="12" customFormat="1" ht="21.1" x14ac:dyDescent="0.35">
      <c r="A369" s="48" t="s">
        <v>82</v>
      </c>
      <c r="B369" s="9" t="s">
        <v>59</v>
      </c>
      <c r="C369" s="10" t="s">
        <v>266</v>
      </c>
      <c r="D369" s="22" t="s">
        <v>83</v>
      </c>
      <c r="E369" s="103" t="s">
        <v>27</v>
      </c>
      <c r="F369" s="88">
        <f t="shared" si="106"/>
        <v>561</v>
      </c>
    </row>
    <row r="370" spans="1:6" s="1" customFormat="1" ht="36.700000000000003" x14ac:dyDescent="0.35">
      <c r="A370" s="28" t="s">
        <v>28</v>
      </c>
      <c r="B370" s="9" t="s">
        <v>59</v>
      </c>
      <c r="C370" s="10" t="s">
        <v>266</v>
      </c>
      <c r="D370" s="10" t="s">
        <v>83</v>
      </c>
      <c r="E370" s="103" t="s">
        <v>29</v>
      </c>
      <c r="F370" s="88">
        <v>561</v>
      </c>
    </row>
    <row r="371" spans="1:6" s="20" customFormat="1" ht="21.1" x14ac:dyDescent="0.35">
      <c r="A371" s="96" t="s">
        <v>840</v>
      </c>
      <c r="B371" s="110" t="s">
        <v>59</v>
      </c>
      <c r="C371" s="83">
        <v>10</v>
      </c>
      <c r="D371" s="82"/>
      <c r="E371" s="106"/>
      <c r="F371" s="91">
        <f t="shared" ref="F371:F374" si="107">F372</f>
        <v>2486.8000000000002</v>
      </c>
    </row>
    <row r="372" spans="1:6" s="65" customFormat="1" ht="36.700000000000003" x14ac:dyDescent="0.35">
      <c r="A372" s="48" t="s">
        <v>144</v>
      </c>
      <c r="B372" s="14" t="s">
        <v>59</v>
      </c>
      <c r="C372" s="15" t="s">
        <v>182</v>
      </c>
      <c r="D372" s="10" t="s">
        <v>19</v>
      </c>
      <c r="E372" s="79"/>
      <c r="F372" s="89">
        <f t="shared" si="107"/>
        <v>2486.8000000000002</v>
      </c>
    </row>
    <row r="373" spans="1:6" s="17" customFormat="1" ht="21.25" customHeight="1" x14ac:dyDescent="0.35">
      <c r="A373" s="50" t="s">
        <v>269</v>
      </c>
      <c r="B373" s="14" t="s">
        <v>59</v>
      </c>
      <c r="C373" s="15" t="s">
        <v>182</v>
      </c>
      <c r="D373" s="22" t="s">
        <v>841</v>
      </c>
      <c r="E373" s="79"/>
      <c r="F373" s="89">
        <f t="shared" si="107"/>
        <v>2486.8000000000002</v>
      </c>
    </row>
    <row r="374" spans="1:6" s="17" customFormat="1" ht="36.700000000000003" x14ac:dyDescent="0.35">
      <c r="A374" s="51" t="s">
        <v>842</v>
      </c>
      <c r="B374" s="14" t="s">
        <v>59</v>
      </c>
      <c r="C374" s="15" t="s">
        <v>182</v>
      </c>
      <c r="D374" s="22" t="s">
        <v>843</v>
      </c>
      <c r="E374" s="79"/>
      <c r="F374" s="89">
        <f t="shared" si="107"/>
        <v>2486.8000000000002</v>
      </c>
    </row>
    <row r="375" spans="1:6" s="1" customFormat="1" ht="36.700000000000003" x14ac:dyDescent="0.35">
      <c r="A375" s="45" t="s">
        <v>28</v>
      </c>
      <c r="B375" s="14" t="s">
        <v>59</v>
      </c>
      <c r="C375" s="15" t="s">
        <v>182</v>
      </c>
      <c r="D375" s="22" t="s">
        <v>843</v>
      </c>
      <c r="E375" s="79" t="s">
        <v>29</v>
      </c>
      <c r="F375" s="88">
        <v>2486.8000000000002</v>
      </c>
    </row>
    <row r="376" spans="1:6" s="20" customFormat="1" ht="21.1" x14ac:dyDescent="0.35">
      <c r="A376" s="96" t="s">
        <v>279</v>
      </c>
      <c r="B376" s="110" t="s">
        <v>59</v>
      </c>
      <c r="C376" s="80" t="s">
        <v>280</v>
      </c>
      <c r="D376" s="82"/>
      <c r="E376" s="106"/>
      <c r="F376" s="91">
        <f>+F386+F377+F414</f>
        <v>3167.7999999999997</v>
      </c>
    </row>
    <row r="377" spans="1:6" s="65" customFormat="1" ht="36.700000000000003" x14ac:dyDescent="0.35">
      <c r="A377" s="48" t="s">
        <v>88</v>
      </c>
      <c r="B377" s="14" t="s">
        <v>59</v>
      </c>
      <c r="C377" s="15" t="s">
        <v>280</v>
      </c>
      <c r="D377" s="10" t="s">
        <v>89</v>
      </c>
      <c r="E377" s="79"/>
      <c r="F377" s="89">
        <f t="shared" ref="F377" si="108">F378</f>
        <v>500</v>
      </c>
    </row>
    <row r="378" spans="1:6" s="17" customFormat="1" ht="21.1" x14ac:dyDescent="0.35">
      <c r="A378" s="50" t="s">
        <v>90</v>
      </c>
      <c r="B378" s="14" t="s">
        <v>59</v>
      </c>
      <c r="C378" s="15" t="s">
        <v>280</v>
      </c>
      <c r="D378" s="22" t="s">
        <v>91</v>
      </c>
      <c r="E378" s="79"/>
      <c r="F378" s="89">
        <f t="shared" ref="F378:F379" si="109">SUM(F379)</f>
        <v>500</v>
      </c>
    </row>
    <row r="379" spans="1:6" s="17" customFormat="1" ht="36.700000000000003" x14ac:dyDescent="0.35">
      <c r="A379" s="51" t="s">
        <v>728</v>
      </c>
      <c r="B379" s="14" t="s">
        <v>59</v>
      </c>
      <c r="C379" s="15" t="s">
        <v>280</v>
      </c>
      <c r="D379" s="22" t="s">
        <v>747</v>
      </c>
      <c r="E379" s="79"/>
      <c r="F379" s="89">
        <f t="shared" si="109"/>
        <v>500</v>
      </c>
    </row>
    <row r="380" spans="1:6" s="12" customFormat="1" ht="36.700000000000003" x14ac:dyDescent="0.35">
      <c r="A380" s="48" t="s">
        <v>729</v>
      </c>
      <c r="B380" s="14" t="s">
        <v>59</v>
      </c>
      <c r="C380" s="15" t="s">
        <v>280</v>
      </c>
      <c r="D380" s="22" t="s">
        <v>750</v>
      </c>
      <c r="E380" s="103" t="s">
        <v>27</v>
      </c>
      <c r="F380" s="88">
        <f>SUM(F381:F385)</f>
        <v>500</v>
      </c>
    </row>
    <row r="381" spans="1:6" s="1" customFormat="1" ht="36.700000000000003" x14ac:dyDescent="0.35">
      <c r="A381" s="45" t="s">
        <v>28</v>
      </c>
      <c r="B381" s="14" t="s">
        <v>59</v>
      </c>
      <c r="C381" s="15" t="s">
        <v>280</v>
      </c>
      <c r="D381" s="22" t="s">
        <v>750</v>
      </c>
      <c r="E381" s="79" t="s">
        <v>29</v>
      </c>
      <c r="F381" s="88">
        <v>69</v>
      </c>
    </row>
    <row r="382" spans="1:6" s="70" customFormat="1" ht="21.1" x14ac:dyDescent="0.35">
      <c r="A382" s="45" t="s">
        <v>124</v>
      </c>
      <c r="B382" s="14" t="s">
        <v>59</v>
      </c>
      <c r="C382" s="15" t="s">
        <v>280</v>
      </c>
      <c r="D382" s="22" t="s">
        <v>750</v>
      </c>
      <c r="E382" s="105">
        <v>350</v>
      </c>
      <c r="F382" s="88">
        <v>268</v>
      </c>
    </row>
    <row r="383" spans="1:6" s="70" customFormat="1" ht="21.1" x14ac:dyDescent="0.35">
      <c r="A383" s="45" t="s">
        <v>430</v>
      </c>
      <c r="B383" s="14" t="s">
        <v>59</v>
      </c>
      <c r="C383" s="15" t="s">
        <v>280</v>
      </c>
      <c r="D383" s="22" t="s">
        <v>750</v>
      </c>
      <c r="E383" s="105">
        <v>610</v>
      </c>
      <c r="F383" s="88">
        <v>71</v>
      </c>
    </row>
    <row r="384" spans="1:6" s="70" customFormat="1" ht="21.1" x14ac:dyDescent="0.35">
      <c r="A384" s="45" t="s">
        <v>860</v>
      </c>
      <c r="B384" s="14" t="s">
        <v>59</v>
      </c>
      <c r="C384" s="15" t="s">
        <v>280</v>
      </c>
      <c r="D384" s="22" t="s">
        <v>750</v>
      </c>
      <c r="E384" s="105">
        <v>620</v>
      </c>
      <c r="F384" s="88">
        <v>15</v>
      </c>
    </row>
    <row r="385" spans="1:6" s="70" customFormat="1" ht="55.05" x14ac:dyDescent="0.35">
      <c r="A385" s="45" t="s">
        <v>205</v>
      </c>
      <c r="B385" s="14" t="s">
        <v>59</v>
      </c>
      <c r="C385" s="15" t="s">
        <v>280</v>
      </c>
      <c r="D385" s="22" t="s">
        <v>750</v>
      </c>
      <c r="E385" s="105">
        <v>810</v>
      </c>
      <c r="F385" s="88">
        <v>77</v>
      </c>
    </row>
    <row r="386" spans="1:6" s="67" customFormat="1" ht="36.700000000000003" x14ac:dyDescent="0.35">
      <c r="A386" s="51" t="s">
        <v>281</v>
      </c>
      <c r="B386" s="9" t="s">
        <v>59</v>
      </c>
      <c r="C386" s="10" t="s">
        <v>280</v>
      </c>
      <c r="D386" s="10" t="s">
        <v>282</v>
      </c>
      <c r="E386" s="103"/>
      <c r="F386" s="89">
        <f t="shared" ref="F386" si="110">F387+F399</f>
        <v>2652.7999999999997</v>
      </c>
    </row>
    <row r="387" spans="1:6" s="25" customFormat="1" ht="21.1" x14ac:dyDescent="0.35">
      <c r="A387" s="51" t="s">
        <v>283</v>
      </c>
      <c r="B387" s="9" t="s">
        <v>59</v>
      </c>
      <c r="C387" s="10" t="s">
        <v>280</v>
      </c>
      <c r="D387" s="10" t="s">
        <v>284</v>
      </c>
      <c r="E387" s="103"/>
      <c r="F387" s="89">
        <f t="shared" ref="F387" si="111">F388</f>
        <v>317.89999999999998</v>
      </c>
    </row>
    <row r="388" spans="1:6" s="26" customFormat="1" ht="21.1" x14ac:dyDescent="0.35">
      <c r="A388" s="51" t="s">
        <v>90</v>
      </c>
      <c r="B388" s="14" t="s">
        <v>59</v>
      </c>
      <c r="C388" s="15" t="s">
        <v>280</v>
      </c>
      <c r="D388" s="10" t="s">
        <v>285</v>
      </c>
      <c r="E388" s="79"/>
      <c r="F388" s="88">
        <f>F389+F392+F396</f>
        <v>317.89999999999998</v>
      </c>
    </row>
    <row r="389" spans="1:6" s="26" customFormat="1" ht="36.700000000000003" x14ac:dyDescent="0.35">
      <c r="A389" s="51" t="s">
        <v>286</v>
      </c>
      <c r="B389" s="14" t="s">
        <v>59</v>
      </c>
      <c r="C389" s="15" t="s">
        <v>280</v>
      </c>
      <c r="D389" s="10" t="s">
        <v>287</v>
      </c>
      <c r="E389" s="79"/>
      <c r="F389" s="88">
        <f t="shared" ref="F389:F390" si="112">F390</f>
        <v>17.899999999999999</v>
      </c>
    </row>
    <row r="390" spans="1:6" s="26" customFormat="1" ht="26.15" customHeight="1" x14ac:dyDescent="0.35">
      <c r="A390" s="51" t="s">
        <v>288</v>
      </c>
      <c r="B390" s="14" t="s">
        <v>59</v>
      </c>
      <c r="C390" s="15" t="s">
        <v>280</v>
      </c>
      <c r="D390" s="10" t="s">
        <v>289</v>
      </c>
      <c r="E390" s="79"/>
      <c r="F390" s="88">
        <f t="shared" si="112"/>
        <v>17.899999999999999</v>
      </c>
    </row>
    <row r="391" spans="1:6" s="70" customFormat="1" ht="36.700000000000003" x14ac:dyDescent="0.35">
      <c r="A391" s="45" t="s">
        <v>28</v>
      </c>
      <c r="B391" s="14" t="s">
        <v>59</v>
      </c>
      <c r="C391" s="15" t="s">
        <v>280</v>
      </c>
      <c r="D391" s="10" t="s">
        <v>289</v>
      </c>
      <c r="E391" s="105">
        <v>240</v>
      </c>
      <c r="F391" s="88">
        <v>17.899999999999999</v>
      </c>
    </row>
    <row r="392" spans="1:6" s="26" customFormat="1" ht="21.1" x14ac:dyDescent="0.35">
      <c r="A392" s="51" t="s">
        <v>290</v>
      </c>
      <c r="B392" s="14" t="s">
        <v>59</v>
      </c>
      <c r="C392" s="15" t="s">
        <v>280</v>
      </c>
      <c r="D392" s="10" t="s">
        <v>291</v>
      </c>
      <c r="E392" s="79"/>
      <c r="F392" s="88">
        <f t="shared" ref="F392" si="113">F393</f>
        <v>240</v>
      </c>
    </row>
    <row r="393" spans="1:6" s="26" customFormat="1" ht="36.700000000000003" x14ac:dyDescent="0.35">
      <c r="A393" s="51" t="s">
        <v>292</v>
      </c>
      <c r="B393" s="14" t="s">
        <v>59</v>
      </c>
      <c r="C393" s="15" t="s">
        <v>280</v>
      </c>
      <c r="D393" s="10" t="s">
        <v>293</v>
      </c>
      <c r="E393" s="79"/>
      <c r="F393" s="88">
        <f>F394+F395</f>
        <v>240</v>
      </c>
    </row>
    <row r="394" spans="1:6" s="70" customFormat="1" ht="36.700000000000003" x14ac:dyDescent="0.35">
      <c r="A394" s="45" t="s">
        <v>28</v>
      </c>
      <c r="B394" s="14" t="s">
        <v>59</v>
      </c>
      <c r="C394" s="15" t="s">
        <v>280</v>
      </c>
      <c r="D394" s="10" t="s">
        <v>293</v>
      </c>
      <c r="E394" s="105">
        <v>240</v>
      </c>
      <c r="F394" s="88">
        <v>7</v>
      </c>
    </row>
    <row r="395" spans="1:6" s="70" customFormat="1" ht="21.1" x14ac:dyDescent="0.35">
      <c r="A395" s="45" t="s">
        <v>124</v>
      </c>
      <c r="B395" s="14" t="s">
        <v>59</v>
      </c>
      <c r="C395" s="15" t="s">
        <v>280</v>
      </c>
      <c r="D395" s="10" t="s">
        <v>293</v>
      </c>
      <c r="E395" s="105">
        <v>350</v>
      </c>
      <c r="F395" s="88">
        <v>233</v>
      </c>
    </row>
    <row r="396" spans="1:6" s="26" customFormat="1" ht="36.700000000000003" x14ac:dyDescent="0.35">
      <c r="A396" s="51" t="s">
        <v>298</v>
      </c>
      <c r="B396" s="14" t="s">
        <v>59</v>
      </c>
      <c r="C396" s="15" t="s">
        <v>280</v>
      </c>
      <c r="D396" s="10" t="s">
        <v>886</v>
      </c>
      <c r="E396" s="79"/>
      <c r="F396" s="88">
        <f>F397</f>
        <v>60</v>
      </c>
    </row>
    <row r="397" spans="1:6" s="26" customFormat="1" ht="36.700000000000003" x14ac:dyDescent="0.35">
      <c r="A397" s="51" t="s">
        <v>881</v>
      </c>
      <c r="B397" s="14" t="s">
        <v>59</v>
      </c>
      <c r="C397" s="15" t="s">
        <v>280</v>
      </c>
      <c r="D397" s="10" t="s">
        <v>880</v>
      </c>
      <c r="E397" s="79"/>
      <c r="F397" s="88">
        <f>F398</f>
        <v>60</v>
      </c>
    </row>
    <row r="398" spans="1:6" s="70" customFormat="1" ht="55.05" x14ac:dyDescent="0.35">
      <c r="A398" s="28" t="s">
        <v>252</v>
      </c>
      <c r="B398" s="14" t="s">
        <v>59</v>
      </c>
      <c r="C398" s="15" t="s">
        <v>280</v>
      </c>
      <c r="D398" s="10" t="s">
        <v>880</v>
      </c>
      <c r="E398" s="105">
        <v>810</v>
      </c>
      <c r="F398" s="88">
        <v>60</v>
      </c>
    </row>
    <row r="399" spans="1:6" s="25" customFormat="1" ht="21.1" x14ac:dyDescent="0.35">
      <c r="A399" s="51" t="s">
        <v>294</v>
      </c>
      <c r="B399" s="9" t="s">
        <v>59</v>
      </c>
      <c r="C399" s="10" t="s">
        <v>280</v>
      </c>
      <c r="D399" s="10" t="s">
        <v>295</v>
      </c>
      <c r="E399" s="103"/>
      <c r="F399" s="89">
        <f t="shared" ref="F399" si="114">F400</f>
        <v>2334.8999999999996</v>
      </c>
    </row>
    <row r="400" spans="1:6" s="26" customFormat="1" ht="21.1" x14ac:dyDescent="0.35">
      <c r="A400" s="51" t="s">
        <v>296</v>
      </c>
      <c r="B400" s="14" t="s">
        <v>59</v>
      </c>
      <c r="C400" s="15" t="s">
        <v>280</v>
      </c>
      <c r="D400" s="10" t="s">
        <v>297</v>
      </c>
      <c r="E400" s="79"/>
      <c r="F400" s="88">
        <f t="shared" ref="F400" si="115">F401+F412+F408</f>
        <v>2334.8999999999996</v>
      </c>
    </row>
    <row r="401" spans="1:6" s="26" customFormat="1" ht="36.700000000000003" x14ac:dyDescent="0.35">
      <c r="A401" s="51" t="s">
        <v>298</v>
      </c>
      <c r="B401" s="14" t="s">
        <v>59</v>
      </c>
      <c r="C401" s="15" t="s">
        <v>280</v>
      </c>
      <c r="D401" s="10" t="s">
        <v>299</v>
      </c>
      <c r="E401" s="79"/>
      <c r="F401" s="88">
        <f t="shared" ref="F401" si="116">F402+F404+F406</f>
        <v>1055.5999999999999</v>
      </c>
    </row>
    <row r="402" spans="1:6" s="26" customFormat="1" ht="36.700000000000003" x14ac:dyDescent="0.35">
      <c r="A402" s="51" t="s">
        <v>300</v>
      </c>
      <c r="B402" s="14" t="s">
        <v>59</v>
      </c>
      <c r="C402" s="15" t="s">
        <v>280</v>
      </c>
      <c r="D402" s="10" t="s">
        <v>301</v>
      </c>
      <c r="E402" s="79"/>
      <c r="F402" s="88">
        <f t="shared" ref="F402" si="117">F403</f>
        <v>493.4</v>
      </c>
    </row>
    <row r="403" spans="1:6" s="26" customFormat="1" ht="55.05" x14ac:dyDescent="0.35">
      <c r="A403" s="28" t="s">
        <v>252</v>
      </c>
      <c r="B403" s="14" t="s">
        <v>59</v>
      </c>
      <c r="C403" s="15" t="s">
        <v>280</v>
      </c>
      <c r="D403" s="10" t="s">
        <v>301</v>
      </c>
      <c r="E403" s="79" t="s">
        <v>206</v>
      </c>
      <c r="F403" s="88">
        <v>493.4</v>
      </c>
    </row>
    <row r="404" spans="1:6" s="26" customFormat="1" ht="36.700000000000003" x14ac:dyDescent="0.35">
      <c r="A404" s="51" t="s">
        <v>302</v>
      </c>
      <c r="B404" s="14" t="s">
        <v>59</v>
      </c>
      <c r="C404" s="15" t="s">
        <v>280</v>
      </c>
      <c r="D404" s="10" t="s">
        <v>303</v>
      </c>
      <c r="E404" s="79"/>
      <c r="F404" s="88">
        <f t="shared" ref="F404" si="118">F405</f>
        <v>441</v>
      </c>
    </row>
    <row r="405" spans="1:6" s="26" customFormat="1" ht="55.05" x14ac:dyDescent="0.35">
      <c r="A405" s="28" t="s">
        <v>252</v>
      </c>
      <c r="B405" s="14" t="s">
        <v>59</v>
      </c>
      <c r="C405" s="15" t="s">
        <v>280</v>
      </c>
      <c r="D405" s="10" t="s">
        <v>303</v>
      </c>
      <c r="E405" s="79" t="s">
        <v>206</v>
      </c>
      <c r="F405" s="88">
        <v>441</v>
      </c>
    </row>
    <row r="406" spans="1:6" s="26" customFormat="1" ht="55.05" x14ac:dyDescent="0.35">
      <c r="A406" s="51" t="s">
        <v>304</v>
      </c>
      <c r="B406" s="14" t="s">
        <v>59</v>
      </c>
      <c r="C406" s="15" t="s">
        <v>280</v>
      </c>
      <c r="D406" s="10" t="s">
        <v>305</v>
      </c>
      <c r="E406" s="79"/>
      <c r="F406" s="88">
        <f t="shared" ref="F406" si="119">F407</f>
        <v>121.19999999999999</v>
      </c>
    </row>
    <row r="407" spans="1:6" s="26" customFormat="1" ht="55.05" x14ac:dyDescent="0.35">
      <c r="A407" s="28" t="s">
        <v>252</v>
      </c>
      <c r="B407" s="14" t="s">
        <v>59</v>
      </c>
      <c r="C407" s="15" t="s">
        <v>280</v>
      </c>
      <c r="D407" s="10" t="s">
        <v>305</v>
      </c>
      <c r="E407" s="79" t="s">
        <v>206</v>
      </c>
      <c r="F407" s="88">
        <v>121.19999999999999</v>
      </c>
    </row>
    <row r="408" spans="1:6" s="26" customFormat="1" ht="21.1" x14ac:dyDescent="0.35">
      <c r="A408" s="51" t="s">
        <v>290</v>
      </c>
      <c r="B408" s="14" t="s">
        <v>59</v>
      </c>
      <c r="C408" s="15" t="s">
        <v>280</v>
      </c>
      <c r="D408" s="10" t="s">
        <v>308</v>
      </c>
      <c r="E408" s="79"/>
      <c r="F408" s="88">
        <f t="shared" ref="F408" si="120">F409</f>
        <v>100</v>
      </c>
    </row>
    <row r="409" spans="1:6" s="26" customFormat="1" ht="36.700000000000003" x14ac:dyDescent="0.35">
      <c r="A409" s="51" t="s">
        <v>309</v>
      </c>
      <c r="B409" s="14" t="s">
        <v>59</v>
      </c>
      <c r="C409" s="15" t="s">
        <v>280</v>
      </c>
      <c r="D409" s="10" t="s">
        <v>310</v>
      </c>
      <c r="E409" s="79"/>
      <c r="F409" s="88">
        <f>F410+F411</f>
        <v>100</v>
      </c>
    </row>
    <row r="410" spans="1:6" s="70" customFormat="1" ht="36.700000000000003" x14ac:dyDescent="0.35">
      <c r="A410" s="45" t="s">
        <v>28</v>
      </c>
      <c r="B410" s="14" t="s">
        <v>59</v>
      </c>
      <c r="C410" s="15" t="s">
        <v>280</v>
      </c>
      <c r="D410" s="10" t="s">
        <v>310</v>
      </c>
      <c r="E410" s="105">
        <v>240</v>
      </c>
      <c r="F410" s="88">
        <v>1</v>
      </c>
    </row>
    <row r="411" spans="1:6" s="70" customFormat="1" ht="21.1" x14ac:dyDescent="0.35">
      <c r="A411" s="45" t="s">
        <v>124</v>
      </c>
      <c r="B411" s="14" t="s">
        <v>59</v>
      </c>
      <c r="C411" s="15" t="s">
        <v>280</v>
      </c>
      <c r="D411" s="10" t="s">
        <v>310</v>
      </c>
      <c r="E411" s="105">
        <v>350</v>
      </c>
      <c r="F411" s="88">
        <v>99</v>
      </c>
    </row>
    <row r="412" spans="1:6" s="26" customFormat="1" ht="55.05" x14ac:dyDescent="0.35">
      <c r="A412" s="51" t="s">
        <v>306</v>
      </c>
      <c r="B412" s="14" t="s">
        <v>59</v>
      </c>
      <c r="C412" s="15" t="s">
        <v>280</v>
      </c>
      <c r="D412" s="10" t="s">
        <v>307</v>
      </c>
      <c r="E412" s="79"/>
      <c r="F412" s="88">
        <f t="shared" ref="F412" si="121">F413</f>
        <v>1179.3</v>
      </c>
    </row>
    <row r="413" spans="1:6" s="26" customFormat="1" ht="55.05" x14ac:dyDescent="0.35">
      <c r="A413" s="28" t="s">
        <v>252</v>
      </c>
      <c r="B413" s="14" t="s">
        <v>59</v>
      </c>
      <c r="C413" s="15" t="s">
        <v>280</v>
      </c>
      <c r="D413" s="10" t="s">
        <v>307</v>
      </c>
      <c r="E413" s="79" t="s">
        <v>206</v>
      </c>
      <c r="F413" s="88">
        <v>1179.3</v>
      </c>
    </row>
    <row r="414" spans="1:6" s="65" customFormat="1" ht="55.05" x14ac:dyDescent="0.35">
      <c r="A414" s="28" t="s">
        <v>149</v>
      </c>
      <c r="B414" s="9" t="s">
        <v>59</v>
      </c>
      <c r="C414" s="10" t="s">
        <v>280</v>
      </c>
      <c r="D414" s="10" t="s">
        <v>150</v>
      </c>
      <c r="E414" s="103"/>
      <c r="F414" s="88">
        <f t="shared" ref="F414:F417" si="122">F415</f>
        <v>15</v>
      </c>
    </row>
    <row r="415" spans="1:6" s="16" customFormat="1" ht="21.1" x14ac:dyDescent="0.35">
      <c r="A415" s="54" t="s">
        <v>155</v>
      </c>
      <c r="B415" s="9" t="s">
        <v>59</v>
      </c>
      <c r="C415" s="10" t="s">
        <v>280</v>
      </c>
      <c r="D415" s="10" t="s">
        <v>156</v>
      </c>
      <c r="E415" s="103" t="s">
        <v>27</v>
      </c>
      <c r="F415" s="88">
        <f t="shared" si="122"/>
        <v>15</v>
      </c>
    </row>
    <row r="416" spans="1:6" s="16" customFormat="1" ht="21.1" x14ac:dyDescent="0.35">
      <c r="A416" s="28" t="s">
        <v>157</v>
      </c>
      <c r="B416" s="9" t="s">
        <v>59</v>
      </c>
      <c r="C416" s="10" t="s">
        <v>280</v>
      </c>
      <c r="D416" s="10" t="s">
        <v>158</v>
      </c>
      <c r="E416" s="103" t="s">
        <v>27</v>
      </c>
      <c r="F416" s="88">
        <f t="shared" si="122"/>
        <v>15</v>
      </c>
    </row>
    <row r="417" spans="1:6" s="16" customFormat="1" ht="36.700000000000003" x14ac:dyDescent="0.35">
      <c r="A417" s="28" t="s">
        <v>159</v>
      </c>
      <c r="B417" s="9" t="s">
        <v>59</v>
      </c>
      <c r="C417" s="10" t="s">
        <v>280</v>
      </c>
      <c r="D417" s="10" t="s">
        <v>160</v>
      </c>
      <c r="E417" s="103" t="s">
        <v>27</v>
      </c>
      <c r="F417" s="88">
        <f t="shared" si="122"/>
        <v>15</v>
      </c>
    </row>
    <row r="418" spans="1:6" s="1" customFormat="1" ht="37.549999999999997" customHeight="1" x14ac:dyDescent="0.35">
      <c r="A418" s="28" t="s">
        <v>28</v>
      </c>
      <c r="B418" s="14" t="s">
        <v>59</v>
      </c>
      <c r="C418" s="15" t="s">
        <v>280</v>
      </c>
      <c r="D418" s="15" t="s">
        <v>160</v>
      </c>
      <c r="E418" s="79" t="s">
        <v>29</v>
      </c>
      <c r="F418" s="88">
        <v>15</v>
      </c>
    </row>
    <row r="419" spans="1:6" s="7" customFormat="1" ht="22.95" customHeight="1" x14ac:dyDescent="0.3">
      <c r="A419" s="94" t="s">
        <v>311</v>
      </c>
      <c r="B419" s="107" t="s">
        <v>69</v>
      </c>
      <c r="C419" s="81" t="s">
        <v>0</v>
      </c>
      <c r="D419" s="81"/>
      <c r="E419" s="108"/>
      <c r="F419" s="90">
        <f>F420+F441+F468+F531</f>
        <v>602412.89999999991</v>
      </c>
    </row>
    <row r="420" spans="1:6" s="20" customFormat="1" ht="21.1" x14ac:dyDescent="0.35">
      <c r="A420" s="13" t="s">
        <v>312</v>
      </c>
      <c r="B420" s="14" t="s">
        <v>69</v>
      </c>
      <c r="C420" s="15" t="s">
        <v>13</v>
      </c>
      <c r="D420" s="15"/>
      <c r="E420" s="79"/>
      <c r="F420" s="91">
        <f t="shared" ref="F420" si="123">+F421+F434</f>
        <v>97280.900000000009</v>
      </c>
    </row>
    <row r="421" spans="1:6" s="65" customFormat="1" ht="36.700000000000003" x14ac:dyDescent="0.35">
      <c r="A421" s="28" t="s">
        <v>313</v>
      </c>
      <c r="B421" s="9" t="s">
        <v>69</v>
      </c>
      <c r="C421" s="10" t="s">
        <v>13</v>
      </c>
      <c r="D421" s="10" t="s">
        <v>314</v>
      </c>
      <c r="E421" s="103"/>
      <c r="F421" s="88">
        <f t="shared" ref="F421" si="124">F422+F430</f>
        <v>91781.3</v>
      </c>
    </row>
    <row r="422" spans="1:6" s="11" customFormat="1" ht="21.1" x14ac:dyDescent="0.35">
      <c r="A422" s="28" t="s">
        <v>315</v>
      </c>
      <c r="B422" s="9" t="s">
        <v>69</v>
      </c>
      <c r="C422" s="10" t="s">
        <v>13</v>
      </c>
      <c r="D422" s="10" t="s">
        <v>316</v>
      </c>
      <c r="E422" s="103" t="s">
        <v>27</v>
      </c>
      <c r="F422" s="88">
        <f t="shared" ref="F422" si="125">F423</f>
        <v>89338.7</v>
      </c>
    </row>
    <row r="423" spans="1:6" s="16" customFormat="1" ht="36.700000000000003" x14ac:dyDescent="0.35">
      <c r="A423" s="28" t="s">
        <v>317</v>
      </c>
      <c r="B423" s="9" t="s">
        <v>69</v>
      </c>
      <c r="C423" s="10" t="s">
        <v>13</v>
      </c>
      <c r="D423" s="10" t="s">
        <v>318</v>
      </c>
      <c r="E423" s="103" t="s">
        <v>27</v>
      </c>
      <c r="F423" s="88">
        <f t="shared" ref="F423" si="126">F424+F426+F428</f>
        <v>89338.7</v>
      </c>
    </row>
    <row r="424" spans="1:6" s="12" customFormat="1" ht="55.05" x14ac:dyDescent="0.35">
      <c r="A424" s="48" t="s">
        <v>319</v>
      </c>
      <c r="B424" s="9" t="s">
        <v>69</v>
      </c>
      <c r="C424" s="10" t="s">
        <v>13</v>
      </c>
      <c r="D424" s="10" t="s">
        <v>320</v>
      </c>
      <c r="E424" s="103" t="s">
        <v>27</v>
      </c>
      <c r="F424" s="89">
        <f t="shared" ref="F424" si="127">+F425</f>
        <v>34222.5</v>
      </c>
    </row>
    <row r="425" spans="1:6" s="1" customFormat="1" ht="21.1" x14ac:dyDescent="0.35">
      <c r="A425" s="28" t="s">
        <v>321</v>
      </c>
      <c r="B425" s="14" t="s">
        <v>69</v>
      </c>
      <c r="C425" s="15" t="s">
        <v>13</v>
      </c>
      <c r="D425" s="27" t="s">
        <v>320</v>
      </c>
      <c r="E425" s="79" t="s">
        <v>322</v>
      </c>
      <c r="F425" s="88">
        <v>34222.5</v>
      </c>
    </row>
    <row r="426" spans="1:6" s="12" customFormat="1" ht="36.700000000000003" x14ac:dyDescent="0.35">
      <c r="A426" s="48" t="s">
        <v>323</v>
      </c>
      <c r="B426" s="9" t="s">
        <v>69</v>
      </c>
      <c r="C426" s="10" t="s">
        <v>13</v>
      </c>
      <c r="D426" s="10" t="s">
        <v>324</v>
      </c>
      <c r="E426" s="103" t="s">
        <v>27</v>
      </c>
      <c r="F426" s="88">
        <f t="shared" ref="F426:F428" si="128">+F427</f>
        <v>55110.8</v>
      </c>
    </row>
    <row r="427" spans="1:6" s="1" customFormat="1" ht="21.1" x14ac:dyDescent="0.35">
      <c r="A427" s="28" t="s">
        <v>321</v>
      </c>
      <c r="B427" s="14" t="s">
        <v>69</v>
      </c>
      <c r="C427" s="15" t="s">
        <v>13</v>
      </c>
      <c r="D427" s="27" t="s">
        <v>324</v>
      </c>
      <c r="E427" s="79" t="s">
        <v>322</v>
      </c>
      <c r="F427" s="88">
        <v>55110.8</v>
      </c>
    </row>
    <row r="428" spans="1:6" s="12" customFormat="1" ht="36.700000000000003" x14ac:dyDescent="0.35">
      <c r="A428" s="48" t="s">
        <v>325</v>
      </c>
      <c r="B428" s="9" t="s">
        <v>69</v>
      </c>
      <c r="C428" s="10" t="s">
        <v>13</v>
      </c>
      <c r="D428" s="10" t="s">
        <v>759</v>
      </c>
      <c r="E428" s="103" t="s">
        <v>27</v>
      </c>
      <c r="F428" s="88">
        <f t="shared" si="128"/>
        <v>5.4</v>
      </c>
    </row>
    <row r="429" spans="1:6" s="1" customFormat="1" ht="36.700000000000003" x14ac:dyDescent="0.35">
      <c r="A429" s="28" t="s">
        <v>28</v>
      </c>
      <c r="B429" s="14" t="s">
        <v>69</v>
      </c>
      <c r="C429" s="15" t="s">
        <v>13</v>
      </c>
      <c r="D429" s="27" t="s">
        <v>759</v>
      </c>
      <c r="E429" s="79" t="s">
        <v>29</v>
      </c>
      <c r="F429" s="88">
        <v>5.4</v>
      </c>
    </row>
    <row r="430" spans="1:6" s="11" customFormat="1" ht="21.1" x14ac:dyDescent="0.35">
      <c r="A430" s="48" t="s">
        <v>326</v>
      </c>
      <c r="B430" s="9" t="s">
        <v>69</v>
      </c>
      <c r="C430" s="10" t="s">
        <v>13</v>
      </c>
      <c r="D430" s="10" t="s">
        <v>327</v>
      </c>
      <c r="E430" s="103" t="s">
        <v>27</v>
      </c>
      <c r="F430" s="88">
        <f t="shared" ref="F430:F432" si="129">F431</f>
        <v>2442.6</v>
      </c>
    </row>
    <row r="431" spans="1:6" s="16" customFormat="1" ht="21.1" x14ac:dyDescent="0.35">
      <c r="A431" s="48" t="s">
        <v>269</v>
      </c>
      <c r="B431" s="9" t="s">
        <v>69</v>
      </c>
      <c r="C431" s="10" t="s">
        <v>13</v>
      </c>
      <c r="D431" s="10" t="s">
        <v>328</v>
      </c>
      <c r="E431" s="103" t="s">
        <v>27</v>
      </c>
      <c r="F431" s="88">
        <f t="shared" si="129"/>
        <v>2442.6</v>
      </c>
    </row>
    <row r="432" spans="1:6" ht="21.1" x14ac:dyDescent="0.35">
      <c r="A432" s="48" t="s">
        <v>329</v>
      </c>
      <c r="B432" s="14" t="s">
        <v>69</v>
      </c>
      <c r="C432" s="15" t="s">
        <v>13</v>
      </c>
      <c r="D432" s="27" t="s">
        <v>330</v>
      </c>
      <c r="E432" s="79"/>
      <c r="F432" s="88">
        <f t="shared" si="129"/>
        <v>2442.6</v>
      </c>
    </row>
    <row r="433" spans="1:6" s="1" customFormat="1" ht="36.700000000000003" x14ac:dyDescent="0.35">
      <c r="A433" s="28" t="s">
        <v>28</v>
      </c>
      <c r="B433" s="14" t="s">
        <v>69</v>
      </c>
      <c r="C433" s="15" t="s">
        <v>13</v>
      </c>
      <c r="D433" s="27" t="s">
        <v>330</v>
      </c>
      <c r="E433" s="79" t="s">
        <v>29</v>
      </c>
      <c r="F433" s="88">
        <v>2442.6</v>
      </c>
    </row>
    <row r="434" spans="1:6" s="65" customFormat="1" ht="55.05" x14ac:dyDescent="0.35">
      <c r="A434" s="28" t="s">
        <v>149</v>
      </c>
      <c r="B434" s="9" t="s">
        <v>69</v>
      </c>
      <c r="C434" s="10" t="s">
        <v>13</v>
      </c>
      <c r="D434" s="10" t="s">
        <v>150</v>
      </c>
      <c r="E434" s="103"/>
      <c r="F434" s="88">
        <f t="shared" ref="F434:F435" si="130">+F435</f>
        <v>5499.6</v>
      </c>
    </row>
    <row r="435" spans="1:6" s="11" customFormat="1" ht="21.1" x14ac:dyDescent="0.35">
      <c r="A435" s="28" t="s">
        <v>155</v>
      </c>
      <c r="B435" s="9" t="s">
        <v>69</v>
      </c>
      <c r="C435" s="10" t="s">
        <v>13</v>
      </c>
      <c r="D435" s="10" t="s">
        <v>156</v>
      </c>
      <c r="E435" s="103"/>
      <c r="F435" s="88">
        <f t="shared" si="130"/>
        <v>5499.6</v>
      </c>
    </row>
    <row r="436" spans="1:6" s="16" customFormat="1" ht="21.1" x14ac:dyDescent="0.35">
      <c r="A436" s="28" t="s">
        <v>157</v>
      </c>
      <c r="B436" s="9" t="s">
        <v>69</v>
      </c>
      <c r="C436" s="10" t="s">
        <v>13</v>
      </c>
      <c r="D436" s="10" t="s">
        <v>158</v>
      </c>
      <c r="E436" s="103" t="s">
        <v>27</v>
      </c>
      <c r="F436" s="88">
        <f t="shared" ref="F436" si="131">F437+F439</f>
        <v>5499.6</v>
      </c>
    </row>
    <row r="437" spans="1:6" s="16" customFormat="1" ht="21.1" x14ac:dyDescent="0.35">
      <c r="A437" s="28" t="s">
        <v>725</v>
      </c>
      <c r="B437" s="9" t="s">
        <v>69</v>
      </c>
      <c r="C437" s="10" t="s">
        <v>13</v>
      </c>
      <c r="D437" s="10" t="s">
        <v>331</v>
      </c>
      <c r="E437" s="103" t="s">
        <v>27</v>
      </c>
      <c r="F437" s="88">
        <f t="shared" ref="F437" si="132">F438</f>
        <v>600</v>
      </c>
    </row>
    <row r="438" spans="1:6" s="1" customFormat="1" ht="36.700000000000003" x14ac:dyDescent="0.35">
      <c r="A438" s="28" t="s">
        <v>28</v>
      </c>
      <c r="B438" s="14" t="s">
        <v>69</v>
      </c>
      <c r="C438" s="15" t="s">
        <v>13</v>
      </c>
      <c r="D438" s="15" t="s">
        <v>331</v>
      </c>
      <c r="E438" s="79" t="s">
        <v>29</v>
      </c>
      <c r="F438" s="88">
        <v>600</v>
      </c>
    </row>
    <row r="439" spans="1:6" s="16" customFormat="1" ht="21.1" x14ac:dyDescent="0.35">
      <c r="A439" s="48" t="s">
        <v>332</v>
      </c>
      <c r="B439" s="9" t="s">
        <v>69</v>
      </c>
      <c r="C439" s="10" t="s">
        <v>13</v>
      </c>
      <c r="D439" s="10" t="s">
        <v>333</v>
      </c>
      <c r="E439" s="103" t="s">
        <v>27</v>
      </c>
      <c r="F439" s="88">
        <f t="shared" ref="F439" si="133">F440</f>
        <v>4899.6000000000004</v>
      </c>
    </row>
    <row r="440" spans="1:6" s="1" customFormat="1" ht="36.700000000000003" x14ac:dyDescent="0.35">
      <c r="A440" s="28" t="s">
        <v>28</v>
      </c>
      <c r="B440" s="14" t="s">
        <v>69</v>
      </c>
      <c r="C440" s="15" t="s">
        <v>13</v>
      </c>
      <c r="D440" s="15" t="s">
        <v>333</v>
      </c>
      <c r="E440" s="79" t="s">
        <v>29</v>
      </c>
      <c r="F440" s="88">
        <v>4899.6000000000004</v>
      </c>
    </row>
    <row r="441" spans="1:6" s="8" customFormat="1" ht="21.1" x14ac:dyDescent="0.35">
      <c r="A441" s="13" t="s">
        <v>334</v>
      </c>
      <c r="B441" s="14" t="s">
        <v>69</v>
      </c>
      <c r="C441" s="15" t="s">
        <v>1</v>
      </c>
      <c r="D441" s="15"/>
      <c r="E441" s="79"/>
      <c r="F441" s="89">
        <f>+F442+F460+F465</f>
        <v>197437.19999999998</v>
      </c>
    </row>
    <row r="442" spans="1:6" s="65" customFormat="1" ht="36.700000000000003" x14ac:dyDescent="0.35">
      <c r="A442" s="48" t="s">
        <v>313</v>
      </c>
      <c r="B442" s="14" t="s">
        <v>69</v>
      </c>
      <c r="C442" s="15" t="s">
        <v>1</v>
      </c>
      <c r="D442" s="15" t="s">
        <v>314</v>
      </c>
      <c r="E442" s="79"/>
      <c r="F442" s="89">
        <f t="shared" ref="F442" si="134">F443</f>
        <v>184411.09999999998</v>
      </c>
    </row>
    <row r="443" spans="1:6" s="11" customFormat="1" ht="21.1" x14ac:dyDescent="0.35">
      <c r="A443" s="48" t="s">
        <v>335</v>
      </c>
      <c r="B443" s="14" t="s">
        <v>69</v>
      </c>
      <c r="C443" s="15" t="s">
        <v>1</v>
      </c>
      <c r="D443" s="15" t="s">
        <v>336</v>
      </c>
      <c r="E443" s="79"/>
      <c r="F443" s="89">
        <f>F444+F450+F453+F457</f>
        <v>184411.09999999998</v>
      </c>
    </row>
    <row r="444" spans="1:6" s="12" customFormat="1" ht="21.1" x14ac:dyDescent="0.35">
      <c r="A444" s="48" t="s">
        <v>269</v>
      </c>
      <c r="B444" s="14" t="s">
        <v>69</v>
      </c>
      <c r="C444" s="15" t="s">
        <v>1</v>
      </c>
      <c r="D444" s="15" t="s">
        <v>337</v>
      </c>
      <c r="E444" s="79"/>
      <c r="F444" s="88">
        <f>F445+F448</f>
        <v>6610.1</v>
      </c>
    </row>
    <row r="445" spans="1:6" s="12" customFormat="1" ht="21.1" x14ac:dyDescent="0.35">
      <c r="A445" s="48" t="s">
        <v>338</v>
      </c>
      <c r="B445" s="14" t="s">
        <v>69</v>
      </c>
      <c r="C445" s="15" t="s">
        <v>1</v>
      </c>
      <c r="D445" s="15" t="s">
        <v>339</v>
      </c>
      <c r="E445" s="79"/>
      <c r="F445" s="88">
        <f>F446+F447</f>
        <v>1294.5999999999999</v>
      </c>
    </row>
    <row r="446" spans="1:6" s="1" customFormat="1" ht="36.700000000000003" x14ac:dyDescent="0.35">
      <c r="A446" s="28" t="s">
        <v>28</v>
      </c>
      <c r="B446" s="14" t="s">
        <v>69</v>
      </c>
      <c r="C446" s="15" t="s">
        <v>1</v>
      </c>
      <c r="D446" s="15" t="s">
        <v>339</v>
      </c>
      <c r="E446" s="79" t="s">
        <v>29</v>
      </c>
      <c r="F446" s="88">
        <v>291.89999999999998</v>
      </c>
    </row>
    <row r="447" spans="1:6" s="1" customFormat="1" ht="21.1" x14ac:dyDescent="0.35">
      <c r="A447" s="28" t="s">
        <v>321</v>
      </c>
      <c r="B447" s="14" t="s">
        <v>69</v>
      </c>
      <c r="C447" s="15" t="s">
        <v>1</v>
      </c>
      <c r="D447" s="15" t="s">
        <v>339</v>
      </c>
      <c r="E447" s="79" t="s">
        <v>322</v>
      </c>
      <c r="F447" s="88">
        <v>1002.7</v>
      </c>
    </row>
    <row r="448" spans="1:6" s="12" customFormat="1" ht="21.1" x14ac:dyDescent="0.35">
      <c r="A448" s="48" t="s">
        <v>340</v>
      </c>
      <c r="B448" s="14" t="s">
        <v>69</v>
      </c>
      <c r="C448" s="15" t="s">
        <v>1</v>
      </c>
      <c r="D448" s="15" t="s">
        <v>341</v>
      </c>
      <c r="E448" s="79"/>
      <c r="F448" s="88">
        <f t="shared" ref="F448" si="135">F449</f>
        <v>5315.5</v>
      </c>
    </row>
    <row r="449" spans="1:6" s="1" customFormat="1" ht="36.700000000000003" x14ac:dyDescent="0.35">
      <c r="A449" s="28" t="s">
        <v>28</v>
      </c>
      <c r="B449" s="14" t="s">
        <v>69</v>
      </c>
      <c r="C449" s="15" t="s">
        <v>1</v>
      </c>
      <c r="D449" s="15" t="s">
        <v>341</v>
      </c>
      <c r="E449" s="79" t="s">
        <v>29</v>
      </c>
      <c r="F449" s="88">
        <v>5315.5</v>
      </c>
    </row>
    <row r="450" spans="1:6" s="12" customFormat="1" ht="21.1" x14ac:dyDescent="0.35">
      <c r="A450" s="57" t="s">
        <v>344</v>
      </c>
      <c r="B450" s="14" t="s">
        <v>69</v>
      </c>
      <c r="C450" s="15" t="s">
        <v>1</v>
      </c>
      <c r="D450" s="15" t="s">
        <v>345</v>
      </c>
      <c r="E450" s="79"/>
      <c r="F450" s="88">
        <f t="shared" ref="F450:F451" si="136">F451</f>
        <v>477</v>
      </c>
    </row>
    <row r="451" spans="1:6" s="12" customFormat="1" ht="36.700000000000003" x14ac:dyDescent="0.35">
      <c r="A451" s="57" t="s">
        <v>346</v>
      </c>
      <c r="B451" s="14" t="s">
        <v>69</v>
      </c>
      <c r="C451" s="15" t="s">
        <v>1</v>
      </c>
      <c r="D451" s="15" t="s">
        <v>347</v>
      </c>
      <c r="E451" s="79"/>
      <c r="F451" s="88">
        <f t="shared" si="136"/>
        <v>477</v>
      </c>
    </row>
    <row r="452" spans="1:6" s="1" customFormat="1" ht="36.700000000000003" x14ac:dyDescent="0.35">
      <c r="A452" s="28" t="s">
        <v>28</v>
      </c>
      <c r="B452" s="14" t="s">
        <v>69</v>
      </c>
      <c r="C452" s="15" t="s">
        <v>1</v>
      </c>
      <c r="D452" s="15" t="s">
        <v>347</v>
      </c>
      <c r="E452" s="79" t="s">
        <v>29</v>
      </c>
      <c r="F452" s="88">
        <v>477</v>
      </c>
    </row>
    <row r="453" spans="1:6" ht="21.1" x14ac:dyDescent="0.35">
      <c r="A453" s="57" t="s">
        <v>348</v>
      </c>
      <c r="B453" s="14" t="s">
        <v>69</v>
      </c>
      <c r="C453" s="15" t="s">
        <v>1</v>
      </c>
      <c r="D453" s="15" t="s">
        <v>349</v>
      </c>
      <c r="E453" s="79"/>
      <c r="F453" s="88">
        <f t="shared" ref="F453" si="137">F454</f>
        <v>19308.8</v>
      </c>
    </row>
    <row r="454" spans="1:6" s="12" customFormat="1" ht="21.1" x14ac:dyDescent="0.35">
      <c r="A454" s="57" t="s">
        <v>350</v>
      </c>
      <c r="B454" s="14" t="s">
        <v>69</v>
      </c>
      <c r="C454" s="15" t="s">
        <v>1</v>
      </c>
      <c r="D454" s="15" t="s">
        <v>351</v>
      </c>
      <c r="E454" s="79"/>
      <c r="F454" s="88">
        <f>F455+F456</f>
        <v>19308.8</v>
      </c>
    </row>
    <row r="455" spans="1:6" s="1" customFormat="1" ht="36.700000000000003" x14ac:dyDescent="0.35">
      <c r="A455" s="28" t="s">
        <v>28</v>
      </c>
      <c r="B455" s="14" t="s">
        <v>69</v>
      </c>
      <c r="C455" s="15" t="s">
        <v>1</v>
      </c>
      <c r="D455" s="15" t="s">
        <v>351</v>
      </c>
      <c r="E455" s="79" t="s">
        <v>29</v>
      </c>
      <c r="F455" s="88">
        <v>14958.8</v>
      </c>
    </row>
    <row r="456" spans="1:6" s="1" customFormat="1" ht="55.05" x14ac:dyDescent="0.35">
      <c r="A456" s="28" t="s">
        <v>252</v>
      </c>
      <c r="B456" s="14" t="s">
        <v>69</v>
      </c>
      <c r="C456" s="15" t="s">
        <v>1</v>
      </c>
      <c r="D456" s="15" t="s">
        <v>351</v>
      </c>
      <c r="E456" s="79" t="s">
        <v>206</v>
      </c>
      <c r="F456" s="88">
        <v>4350</v>
      </c>
    </row>
    <row r="457" spans="1:6" ht="21.1" x14ac:dyDescent="0.35">
      <c r="A457" s="48" t="s">
        <v>352</v>
      </c>
      <c r="B457" s="14" t="s">
        <v>69</v>
      </c>
      <c r="C457" s="15" t="s">
        <v>1</v>
      </c>
      <c r="D457" s="15" t="s">
        <v>353</v>
      </c>
      <c r="E457" s="79"/>
      <c r="F457" s="88">
        <f t="shared" ref="F457" si="138">F458</f>
        <v>158015.19999999998</v>
      </c>
    </row>
    <row r="458" spans="1:6" s="12" customFormat="1" ht="36.700000000000003" x14ac:dyDescent="0.35">
      <c r="A458" s="48" t="s">
        <v>354</v>
      </c>
      <c r="B458" s="14" t="s">
        <v>69</v>
      </c>
      <c r="C458" s="15" t="s">
        <v>1</v>
      </c>
      <c r="D458" s="15" t="s">
        <v>355</v>
      </c>
      <c r="E458" s="79"/>
      <c r="F458" s="88">
        <f t="shared" ref="F458" si="139">+F459</f>
        <v>158015.19999999998</v>
      </c>
    </row>
    <row r="459" spans="1:6" s="1" customFormat="1" ht="21.1" x14ac:dyDescent="0.35">
      <c r="A459" s="97" t="s">
        <v>321</v>
      </c>
      <c r="B459" s="14" t="s">
        <v>69</v>
      </c>
      <c r="C459" s="15" t="s">
        <v>1</v>
      </c>
      <c r="D459" s="15" t="s">
        <v>355</v>
      </c>
      <c r="E459" s="79" t="s">
        <v>322</v>
      </c>
      <c r="F459" s="88">
        <v>158015.19999999998</v>
      </c>
    </row>
    <row r="460" spans="1:6" s="65" customFormat="1" ht="36.700000000000003" x14ac:dyDescent="0.35">
      <c r="A460" s="48" t="s">
        <v>144</v>
      </c>
      <c r="B460" s="14" t="s">
        <v>69</v>
      </c>
      <c r="C460" s="15" t="s">
        <v>1</v>
      </c>
      <c r="D460" s="10" t="s">
        <v>19</v>
      </c>
      <c r="E460" s="79"/>
      <c r="F460" s="89">
        <f t="shared" ref="F460:F461" si="140">F461</f>
        <v>12002.100000000002</v>
      </c>
    </row>
    <row r="461" spans="1:6" s="17" customFormat="1" ht="21.1" x14ac:dyDescent="0.35">
      <c r="A461" s="50" t="s">
        <v>269</v>
      </c>
      <c r="B461" s="14" t="s">
        <v>69</v>
      </c>
      <c r="C461" s="15" t="s">
        <v>1</v>
      </c>
      <c r="D461" s="22" t="s">
        <v>841</v>
      </c>
      <c r="E461" s="79"/>
      <c r="F461" s="89">
        <f t="shared" si="140"/>
        <v>12002.100000000002</v>
      </c>
    </row>
    <row r="462" spans="1:6" s="17" customFormat="1" ht="40.450000000000003" customHeight="1" x14ac:dyDescent="0.35">
      <c r="A462" s="51" t="s">
        <v>842</v>
      </c>
      <c r="B462" s="14" t="s">
        <v>69</v>
      </c>
      <c r="C462" s="15" t="s">
        <v>1</v>
      </c>
      <c r="D462" s="22" t="s">
        <v>843</v>
      </c>
      <c r="E462" s="79"/>
      <c r="F462" s="89">
        <f>F463+F464</f>
        <v>12002.100000000002</v>
      </c>
    </row>
    <row r="463" spans="1:6" s="1" customFormat="1" ht="36.700000000000003" x14ac:dyDescent="0.35">
      <c r="A463" s="45" t="s">
        <v>28</v>
      </c>
      <c r="B463" s="14" t="s">
        <v>69</v>
      </c>
      <c r="C463" s="15" t="s">
        <v>1</v>
      </c>
      <c r="D463" s="22" t="s">
        <v>843</v>
      </c>
      <c r="E463" s="79" t="s">
        <v>29</v>
      </c>
      <c r="F463" s="88">
        <v>1512.7</v>
      </c>
    </row>
    <row r="464" spans="1:6" s="1" customFormat="1" ht="21.1" x14ac:dyDescent="0.35">
      <c r="A464" s="97" t="s">
        <v>321</v>
      </c>
      <c r="B464" s="14" t="s">
        <v>69</v>
      </c>
      <c r="C464" s="15" t="s">
        <v>1</v>
      </c>
      <c r="D464" s="22" t="s">
        <v>843</v>
      </c>
      <c r="E464" s="79" t="s">
        <v>322</v>
      </c>
      <c r="F464" s="88">
        <v>10489.400000000001</v>
      </c>
    </row>
    <row r="465" spans="1:6" s="65" customFormat="1" ht="21.1" x14ac:dyDescent="0.35">
      <c r="A465" s="48" t="s">
        <v>80</v>
      </c>
      <c r="B465" s="9" t="s">
        <v>69</v>
      </c>
      <c r="C465" s="10" t="s">
        <v>1</v>
      </c>
      <c r="D465" s="22" t="s">
        <v>81</v>
      </c>
      <c r="E465" s="103"/>
      <c r="F465" s="88">
        <f t="shared" ref="F465:F466" si="141">SUM(F466)</f>
        <v>1024</v>
      </c>
    </row>
    <row r="466" spans="1:6" s="12" customFormat="1" ht="21.1" x14ac:dyDescent="0.35">
      <c r="A466" s="48" t="s">
        <v>82</v>
      </c>
      <c r="B466" s="9" t="s">
        <v>69</v>
      </c>
      <c r="C466" s="10" t="s">
        <v>1</v>
      </c>
      <c r="D466" s="22" t="s">
        <v>83</v>
      </c>
      <c r="E466" s="103" t="s">
        <v>27</v>
      </c>
      <c r="F466" s="88">
        <f t="shared" si="141"/>
        <v>1024</v>
      </c>
    </row>
    <row r="467" spans="1:6" s="1" customFormat="1" ht="36.700000000000003" x14ac:dyDescent="0.35">
      <c r="A467" s="28" t="s">
        <v>28</v>
      </c>
      <c r="B467" s="9" t="s">
        <v>69</v>
      </c>
      <c r="C467" s="10" t="s">
        <v>1</v>
      </c>
      <c r="D467" s="10" t="s">
        <v>83</v>
      </c>
      <c r="E467" s="103" t="s">
        <v>29</v>
      </c>
      <c r="F467" s="88">
        <v>1024</v>
      </c>
    </row>
    <row r="468" spans="1:6" s="8" customFormat="1" ht="21.1" x14ac:dyDescent="0.35">
      <c r="A468" s="13" t="s">
        <v>356</v>
      </c>
      <c r="B468" s="14" t="s">
        <v>69</v>
      </c>
      <c r="C468" s="15" t="s">
        <v>25</v>
      </c>
      <c r="D468" s="15"/>
      <c r="E468" s="79"/>
      <c r="F468" s="89">
        <f>+F469+F476+F516+F527</f>
        <v>280742.8</v>
      </c>
    </row>
    <row r="469" spans="1:6" s="65" customFormat="1" ht="36.700000000000003" x14ac:dyDescent="0.35">
      <c r="A469" s="48" t="s">
        <v>88</v>
      </c>
      <c r="B469" s="14" t="s">
        <v>69</v>
      </c>
      <c r="C469" s="15" t="s">
        <v>25</v>
      </c>
      <c r="D469" s="22" t="s">
        <v>89</v>
      </c>
      <c r="E469" s="79"/>
      <c r="F469" s="89">
        <f>F470</f>
        <v>4229</v>
      </c>
    </row>
    <row r="470" spans="1:6" s="12" customFormat="1" ht="21.1" x14ac:dyDescent="0.35">
      <c r="A470" s="48" t="s">
        <v>90</v>
      </c>
      <c r="B470" s="14" t="s">
        <v>69</v>
      </c>
      <c r="C470" s="15" t="s">
        <v>25</v>
      </c>
      <c r="D470" s="22" t="s">
        <v>91</v>
      </c>
      <c r="E470" s="79"/>
      <c r="F470" s="89">
        <f t="shared" ref="F470" si="142">SUM(F471:F471)</f>
        <v>4229</v>
      </c>
    </row>
    <row r="471" spans="1:6" s="1" customFormat="1" ht="21.1" x14ac:dyDescent="0.35">
      <c r="A471" s="48" t="s">
        <v>358</v>
      </c>
      <c r="B471" s="14" t="s">
        <v>69</v>
      </c>
      <c r="C471" s="15" t="s">
        <v>25</v>
      </c>
      <c r="D471" s="22" t="s">
        <v>359</v>
      </c>
      <c r="E471" s="79"/>
      <c r="F471" s="88">
        <f>SUM(F472+F474)</f>
        <v>4229</v>
      </c>
    </row>
    <row r="472" spans="1:6" s="1" customFormat="1" ht="21.1" x14ac:dyDescent="0.35">
      <c r="A472" s="48" t="s">
        <v>758</v>
      </c>
      <c r="B472" s="14" t="s">
        <v>69</v>
      </c>
      <c r="C472" s="15" t="s">
        <v>25</v>
      </c>
      <c r="D472" s="22" t="s">
        <v>360</v>
      </c>
      <c r="E472" s="79"/>
      <c r="F472" s="88">
        <f t="shared" ref="F472:F474" si="143">+F473</f>
        <v>1229</v>
      </c>
    </row>
    <row r="473" spans="1:6" s="1" customFormat="1" ht="36.700000000000003" x14ac:dyDescent="0.35">
      <c r="A473" s="45" t="s">
        <v>28</v>
      </c>
      <c r="B473" s="14" t="s">
        <v>69</v>
      </c>
      <c r="C473" s="15" t="s">
        <v>25</v>
      </c>
      <c r="D473" s="22" t="s">
        <v>360</v>
      </c>
      <c r="E473" s="79" t="s">
        <v>29</v>
      </c>
      <c r="F473" s="88">
        <f>1229</f>
        <v>1229</v>
      </c>
    </row>
    <row r="474" spans="1:6" s="1" customFormat="1" ht="36.700000000000003" x14ac:dyDescent="0.35">
      <c r="A474" s="48" t="s">
        <v>889</v>
      </c>
      <c r="B474" s="14" t="s">
        <v>69</v>
      </c>
      <c r="C474" s="15" t="s">
        <v>25</v>
      </c>
      <c r="D474" s="22" t="s">
        <v>888</v>
      </c>
      <c r="E474" s="79"/>
      <c r="F474" s="88">
        <f t="shared" si="143"/>
        <v>3000</v>
      </c>
    </row>
    <row r="475" spans="1:6" s="1" customFormat="1" ht="36.700000000000003" x14ac:dyDescent="0.35">
      <c r="A475" s="45" t="s">
        <v>28</v>
      </c>
      <c r="B475" s="14" t="s">
        <v>69</v>
      </c>
      <c r="C475" s="15" t="s">
        <v>25</v>
      </c>
      <c r="D475" s="22" t="s">
        <v>888</v>
      </c>
      <c r="E475" s="79" t="s">
        <v>29</v>
      </c>
      <c r="F475" s="88">
        <v>3000</v>
      </c>
    </row>
    <row r="476" spans="1:6" s="65" customFormat="1" ht="36.700000000000003" x14ac:dyDescent="0.35">
      <c r="A476" s="48" t="s">
        <v>313</v>
      </c>
      <c r="B476" s="14" t="s">
        <v>69</v>
      </c>
      <c r="C476" s="15" t="s">
        <v>25</v>
      </c>
      <c r="D476" s="15" t="s">
        <v>314</v>
      </c>
      <c r="E476" s="79"/>
      <c r="F476" s="88">
        <f t="shared" ref="F476" si="144">F477+F493</f>
        <v>227047</v>
      </c>
    </row>
    <row r="477" spans="1:6" ht="21.1" x14ac:dyDescent="0.35">
      <c r="A477" s="48" t="s">
        <v>361</v>
      </c>
      <c r="B477" s="14" t="s">
        <v>69</v>
      </c>
      <c r="C477" s="15" t="s">
        <v>25</v>
      </c>
      <c r="D477" s="15" t="s">
        <v>362</v>
      </c>
      <c r="E477" s="79"/>
      <c r="F477" s="88">
        <f t="shared" ref="F477" si="145">F478+F481</f>
        <v>152133.29999999999</v>
      </c>
    </row>
    <row r="478" spans="1:6" ht="21.1" x14ac:dyDescent="0.35">
      <c r="A478" s="48" t="s">
        <v>269</v>
      </c>
      <c r="B478" s="14" t="s">
        <v>69</v>
      </c>
      <c r="C478" s="15" t="s">
        <v>25</v>
      </c>
      <c r="D478" s="15" t="s">
        <v>363</v>
      </c>
      <c r="E478" s="79"/>
      <c r="F478" s="88">
        <f t="shared" ref="F478:F479" si="146">F479</f>
        <v>614.79999999999995</v>
      </c>
    </row>
    <row r="479" spans="1:6" ht="21.1" x14ac:dyDescent="0.35">
      <c r="A479" s="48" t="s">
        <v>364</v>
      </c>
      <c r="B479" s="14" t="s">
        <v>69</v>
      </c>
      <c r="C479" s="15" t="s">
        <v>25</v>
      </c>
      <c r="D479" s="15" t="s">
        <v>365</v>
      </c>
      <c r="E479" s="79"/>
      <c r="F479" s="88">
        <f t="shared" si="146"/>
        <v>614.79999999999995</v>
      </c>
    </row>
    <row r="480" spans="1:6" s="1" customFormat="1" ht="36.700000000000003" x14ac:dyDescent="0.35">
      <c r="A480" s="45" t="s">
        <v>28</v>
      </c>
      <c r="B480" s="14" t="s">
        <v>69</v>
      </c>
      <c r="C480" s="15" t="s">
        <v>25</v>
      </c>
      <c r="D480" s="84" t="s">
        <v>365</v>
      </c>
      <c r="E480" s="79" t="s">
        <v>29</v>
      </c>
      <c r="F480" s="88">
        <v>614.79999999999995</v>
      </c>
    </row>
    <row r="481" spans="1:6" ht="36.700000000000003" x14ac:dyDescent="0.35">
      <c r="A481" s="48" t="s">
        <v>366</v>
      </c>
      <c r="B481" s="14" t="s">
        <v>69</v>
      </c>
      <c r="C481" s="15" t="s">
        <v>25</v>
      </c>
      <c r="D481" s="15" t="s">
        <v>367</v>
      </c>
      <c r="E481" s="79"/>
      <c r="F481" s="88">
        <f t="shared" ref="F481" si="147">+F482+F485+F487+F489+F491</f>
        <v>151518.5</v>
      </c>
    </row>
    <row r="482" spans="1:6" ht="36.700000000000003" x14ac:dyDescent="0.35">
      <c r="A482" s="48" t="s">
        <v>772</v>
      </c>
      <c r="B482" s="14" t="s">
        <v>69</v>
      </c>
      <c r="C482" s="15" t="s">
        <v>25</v>
      </c>
      <c r="D482" s="15" t="s">
        <v>771</v>
      </c>
      <c r="E482" s="79"/>
      <c r="F482" s="88">
        <f>F483+F484</f>
        <v>115631.5</v>
      </c>
    </row>
    <row r="483" spans="1:6" s="1" customFormat="1" ht="36.700000000000003" x14ac:dyDescent="0.35">
      <c r="A483" s="45" t="s">
        <v>28</v>
      </c>
      <c r="B483" s="14" t="s">
        <v>69</v>
      </c>
      <c r="C483" s="15" t="s">
        <v>25</v>
      </c>
      <c r="D483" s="84" t="s">
        <v>771</v>
      </c>
      <c r="E483" s="79" t="s">
        <v>29</v>
      </c>
      <c r="F483" s="88">
        <v>38602.800000000003</v>
      </c>
    </row>
    <row r="484" spans="1:6" s="1" customFormat="1" ht="21.1" x14ac:dyDescent="0.35">
      <c r="A484" s="53" t="s">
        <v>430</v>
      </c>
      <c r="B484" s="14" t="s">
        <v>69</v>
      </c>
      <c r="C484" s="15" t="s">
        <v>25</v>
      </c>
      <c r="D484" s="84" t="s">
        <v>771</v>
      </c>
      <c r="E484" s="79" t="s">
        <v>14</v>
      </c>
      <c r="F484" s="88">
        <v>77028.7</v>
      </c>
    </row>
    <row r="485" spans="1:6" ht="21.1" x14ac:dyDescent="0.35">
      <c r="A485" s="48" t="s">
        <v>368</v>
      </c>
      <c r="B485" s="14" t="s">
        <v>69</v>
      </c>
      <c r="C485" s="15" t="s">
        <v>25</v>
      </c>
      <c r="D485" s="15" t="s">
        <v>369</v>
      </c>
      <c r="E485" s="79"/>
      <c r="F485" s="88">
        <f t="shared" ref="F485:F491" si="148">F486</f>
        <v>7955.2000000000007</v>
      </c>
    </row>
    <row r="486" spans="1:6" s="1" customFormat="1" ht="36.700000000000003" x14ac:dyDescent="0.35">
      <c r="A486" s="45" t="s">
        <v>28</v>
      </c>
      <c r="B486" s="14" t="s">
        <v>69</v>
      </c>
      <c r="C486" s="15" t="s">
        <v>25</v>
      </c>
      <c r="D486" s="84" t="s">
        <v>369</v>
      </c>
      <c r="E486" s="79" t="s">
        <v>29</v>
      </c>
      <c r="F486" s="88">
        <v>7955.2000000000007</v>
      </c>
    </row>
    <row r="487" spans="1:6" ht="21.1" x14ac:dyDescent="0.35">
      <c r="A487" s="48" t="s">
        <v>370</v>
      </c>
      <c r="B487" s="14" t="s">
        <v>69</v>
      </c>
      <c r="C487" s="15" t="s">
        <v>25</v>
      </c>
      <c r="D487" s="15" t="s">
        <v>371</v>
      </c>
      <c r="E487" s="79"/>
      <c r="F487" s="88">
        <f t="shared" si="148"/>
        <v>16207.299999999997</v>
      </c>
    </row>
    <row r="488" spans="1:6" s="1" customFormat="1" ht="36.700000000000003" x14ac:dyDescent="0.35">
      <c r="A488" s="45" t="s">
        <v>28</v>
      </c>
      <c r="B488" s="14" t="s">
        <v>69</v>
      </c>
      <c r="C488" s="15" t="s">
        <v>25</v>
      </c>
      <c r="D488" s="84" t="s">
        <v>371</v>
      </c>
      <c r="E488" s="79" t="s">
        <v>29</v>
      </c>
      <c r="F488" s="88">
        <v>16207.299999999997</v>
      </c>
    </row>
    <row r="489" spans="1:6" ht="21.1" x14ac:dyDescent="0.35">
      <c r="A489" s="48" t="s">
        <v>372</v>
      </c>
      <c r="B489" s="14" t="s">
        <v>69</v>
      </c>
      <c r="C489" s="15" t="s">
        <v>25</v>
      </c>
      <c r="D489" s="15" t="s">
        <v>373</v>
      </c>
      <c r="E489" s="79"/>
      <c r="F489" s="88">
        <f t="shared" si="148"/>
        <v>539.4</v>
      </c>
    </row>
    <row r="490" spans="1:6" s="1" customFormat="1" ht="36.700000000000003" x14ac:dyDescent="0.35">
      <c r="A490" s="45" t="s">
        <v>28</v>
      </c>
      <c r="B490" s="14" t="s">
        <v>69</v>
      </c>
      <c r="C490" s="15" t="s">
        <v>25</v>
      </c>
      <c r="D490" s="84" t="s">
        <v>373</v>
      </c>
      <c r="E490" s="79" t="s">
        <v>29</v>
      </c>
      <c r="F490" s="88">
        <v>539.4</v>
      </c>
    </row>
    <row r="491" spans="1:6" ht="21.1" x14ac:dyDescent="0.35">
      <c r="A491" s="48" t="s">
        <v>374</v>
      </c>
      <c r="B491" s="14" t="s">
        <v>69</v>
      </c>
      <c r="C491" s="15" t="s">
        <v>25</v>
      </c>
      <c r="D491" s="15" t="s">
        <v>375</v>
      </c>
      <c r="E491" s="79"/>
      <c r="F491" s="88">
        <f t="shared" si="148"/>
        <v>11185.1</v>
      </c>
    </row>
    <row r="492" spans="1:6" s="1" customFormat="1" ht="36.700000000000003" x14ac:dyDescent="0.35">
      <c r="A492" s="45" t="s">
        <v>28</v>
      </c>
      <c r="B492" s="14" t="s">
        <v>69</v>
      </c>
      <c r="C492" s="15" t="s">
        <v>25</v>
      </c>
      <c r="D492" s="84" t="s">
        <v>375</v>
      </c>
      <c r="E492" s="79" t="s">
        <v>29</v>
      </c>
      <c r="F492" s="88">
        <v>11185.1</v>
      </c>
    </row>
    <row r="493" spans="1:6" ht="21.1" x14ac:dyDescent="0.35">
      <c r="A493" s="48" t="s">
        <v>376</v>
      </c>
      <c r="B493" s="14" t="s">
        <v>69</v>
      </c>
      <c r="C493" s="15" t="s">
        <v>25</v>
      </c>
      <c r="D493" s="15" t="s">
        <v>377</v>
      </c>
      <c r="E493" s="79"/>
      <c r="F493" s="88">
        <f>F494+F497</f>
        <v>74913.7</v>
      </c>
    </row>
    <row r="494" spans="1:6" ht="21.1" x14ac:dyDescent="0.35">
      <c r="A494" s="48" t="s">
        <v>269</v>
      </c>
      <c r="B494" s="14" t="s">
        <v>69</v>
      </c>
      <c r="C494" s="15" t="s">
        <v>25</v>
      </c>
      <c r="D494" s="15" t="s">
        <v>873</v>
      </c>
      <c r="E494" s="79"/>
      <c r="F494" s="88">
        <f>F495</f>
        <v>520.9</v>
      </c>
    </row>
    <row r="495" spans="1:6" ht="36.700000000000003" x14ac:dyDescent="0.35">
      <c r="A495" s="48" t="s">
        <v>875</v>
      </c>
      <c r="B495" s="14" t="s">
        <v>69</v>
      </c>
      <c r="C495" s="15" t="s">
        <v>25</v>
      </c>
      <c r="D495" s="15" t="s">
        <v>874</v>
      </c>
      <c r="E495" s="79"/>
      <c r="F495" s="88">
        <f>F496</f>
        <v>520.9</v>
      </c>
    </row>
    <row r="496" spans="1:6" s="1" customFormat="1" ht="36.700000000000003" x14ac:dyDescent="0.35">
      <c r="A496" s="45" t="s">
        <v>28</v>
      </c>
      <c r="B496" s="14" t="s">
        <v>69</v>
      </c>
      <c r="C496" s="15" t="s">
        <v>25</v>
      </c>
      <c r="D496" s="84" t="s">
        <v>874</v>
      </c>
      <c r="E496" s="79" t="s">
        <v>29</v>
      </c>
      <c r="F496" s="88">
        <v>520.9</v>
      </c>
    </row>
    <row r="497" spans="1:6" ht="21.1" x14ac:dyDescent="0.35">
      <c r="A497" s="48" t="s">
        <v>378</v>
      </c>
      <c r="B497" s="14" t="s">
        <v>69</v>
      </c>
      <c r="C497" s="15" t="s">
        <v>25</v>
      </c>
      <c r="D497" s="15" t="s">
        <v>379</v>
      </c>
      <c r="E497" s="79"/>
      <c r="F497" s="88">
        <f>F498+F502+F504+F506+F508+F510+F512+F514</f>
        <v>74392.800000000003</v>
      </c>
    </row>
    <row r="498" spans="1:6" ht="21.1" x14ac:dyDescent="0.35">
      <c r="A498" s="48" t="s">
        <v>877</v>
      </c>
      <c r="B498" s="14" t="s">
        <v>69</v>
      </c>
      <c r="C498" s="15" t="s">
        <v>25</v>
      </c>
      <c r="D498" s="15" t="s">
        <v>876</v>
      </c>
      <c r="E498" s="79"/>
      <c r="F498" s="88">
        <f>F499+F500+F501</f>
        <v>885.2</v>
      </c>
    </row>
    <row r="499" spans="1:6" s="1" customFormat="1" ht="36.700000000000003" x14ac:dyDescent="0.35">
      <c r="A499" s="45" t="s">
        <v>28</v>
      </c>
      <c r="B499" s="14" t="s">
        <v>69</v>
      </c>
      <c r="C499" s="15" t="s">
        <v>25</v>
      </c>
      <c r="D499" s="84" t="s">
        <v>876</v>
      </c>
      <c r="E499" s="79" t="s">
        <v>29</v>
      </c>
      <c r="F499" s="88">
        <v>742.6</v>
      </c>
    </row>
    <row r="500" spans="1:6" s="1" customFormat="1" ht="21.1" x14ac:dyDescent="0.35">
      <c r="A500" s="45" t="s">
        <v>321</v>
      </c>
      <c r="B500" s="14" t="s">
        <v>69</v>
      </c>
      <c r="C500" s="15" t="s">
        <v>25</v>
      </c>
      <c r="D500" s="84" t="s">
        <v>876</v>
      </c>
      <c r="E500" s="79" t="s">
        <v>322</v>
      </c>
      <c r="F500" s="88">
        <v>139.30000000000001</v>
      </c>
    </row>
    <row r="501" spans="1:6" s="1" customFormat="1" ht="21.1" x14ac:dyDescent="0.35">
      <c r="A501" s="28" t="s">
        <v>30</v>
      </c>
      <c r="B501" s="14" t="s">
        <v>69</v>
      </c>
      <c r="C501" s="15" t="s">
        <v>25</v>
      </c>
      <c r="D501" s="84" t="s">
        <v>876</v>
      </c>
      <c r="E501" s="79" t="s">
        <v>31</v>
      </c>
      <c r="F501" s="88">
        <v>3.3</v>
      </c>
    </row>
    <row r="502" spans="1:6" ht="21.1" x14ac:dyDescent="0.35">
      <c r="A502" s="48" t="s">
        <v>380</v>
      </c>
      <c r="B502" s="14" t="s">
        <v>69</v>
      </c>
      <c r="C502" s="15" t="s">
        <v>25</v>
      </c>
      <c r="D502" s="15" t="s">
        <v>381</v>
      </c>
      <c r="E502" s="79"/>
      <c r="F502" s="88">
        <f t="shared" ref="F502:F514" si="149">F503</f>
        <v>5576.9</v>
      </c>
    </row>
    <row r="503" spans="1:6" s="1" customFormat="1" ht="36.700000000000003" x14ac:dyDescent="0.35">
      <c r="A503" s="45" t="s">
        <v>28</v>
      </c>
      <c r="B503" s="14" t="s">
        <v>69</v>
      </c>
      <c r="C503" s="15" t="s">
        <v>25</v>
      </c>
      <c r="D503" s="84" t="s">
        <v>381</v>
      </c>
      <c r="E503" s="79" t="s">
        <v>29</v>
      </c>
      <c r="F503" s="88">
        <v>5576.9</v>
      </c>
    </row>
    <row r="504" spans="1:6" ht="21.1" x14ac:dyDescent="0.35">
      <c r="A504" s="48" t="s">
        <v>382</v>
      </c>
      <c r="B504" s="14" t="s">
        <v>69</v>
      </c>
      <c r="C504" s="15" t="s">
        <v>25</v>
      </c>
      <c r="D504" s="15" t="s">
        <v>383</v>
      </c>
      <c r="E504" s="79"/>
      <c r="F504" s="88">
        <f t="shared" si="149"/>
        <v>15950.599999999999</v>
      </c>
    </row>
    <row r="505" spans="1:6" s="1" customFormat="1" ht="36.700000000000003" x14ac:dyDescent="0.35">
      <c r="A505" s="45" t="s">
        <v>28</v>
      </c>
      <c r="B505" s="14" t="s">
        <v>69</v>
      </c>
      <c r="C505" s="15" t="s">
        <v>25</v>
      </c>
      <c r="D505" s="84" t="s">
        <v>383</v>
      </c>
      <c r="E505" s="79" t="s">
        <v>29</v>
      </c>
      <c r="F505" s="88">
        <v>15950.599999999999</v>
      </c>
    </row>
    <row r="506" spans="1:6" ht="21.1" x14ac:dyDescent="0.35">
      <c r="A506" s="48" t="s">
        <v>384</v>
      </c>
      <c r="B506" s="14" t="s">
        <v>69</v>
      </c>
      <c r="C506" s="15" t="s">
        <v>25</v>
      </c>
      <c r="D506" s="15" t="s">
        <v>385</v>
      </c>
      <c r="E506" s="79"/>
      <c r="F506" s="88">
        <f t="shared" si="149"/>
        <v>3311.9</v>
      </c>
    </row>
    <row r="507" spans="1:6" s="1" customFormat="1" ht="36.700000000000003" x14ac:dyDescent="0.35">
      <c r="A507" s="45" t="s">
        <v>28</v>
      </c>
      <c r="B507" s="14" t="s">
        <v>69</v>
      </c>
      <c r="C507" s="15" t="s">
        <v>25</v>
      </c>
      <c r="D507" s="84" t="s">
        <v>385</v>
      </c>
      <c r="E507" s="79" t="s">
        <v>29</v>
      </c>
      <c r="F507" s="88">
        <v>3311.9</v>
      </c>
    </row>
    <row r="508" spans="1:6" ht="21.1" x14ac:dyDescent="0.35">
      <c r="A508" s="48" t="s">
        <v>386</v>
      </c>
      <c r="B508" s="14" t="s">
        <v>69</v>
      </c>
      <c r="C508" s="15" t="s">
        <v>25</v>
      </c>
      <c r="D508" s="15" t="s">
        <v>387</v>
      </c>
      <c r="E508" s="79"/>
      <c r="F508" s="88">
        <f t="shared" si="149"/>
        <v>1723.8000000000002</v>
      </c>
    </row>
    <row r="509" spans="1:6" s="1" customFormat="1" ht="36.700000000000003" x14ac:dyDescent="0.35">
      <c r="A509" s="45" t="s">
        <v>28</v>
      </c>
      <c r="B509" s="14" t="s">
        <v>69</v>
      </c>
      <c r="C509" s="15" t="s">
        <v>25</v>
      </c>
      <c r="D509" s="84" t="s">
        <v>387</v>
      </c>
      <c r="E509" s="79" t="s">
        <v>29</v>
      </c>
      <c r="F509" s="88">
        <v>1723.8000000000002</v>
      </c>
    </row>
    <row r="510" spans="1:6" ht="21.1" x14ac:dyDescent="0.35">
      <c r="A510" s="48" t="s">
        <v>388</v>
      </c>
      <c r="B510" s="14" t="s">
        <v>69</v>
      </c>
      <c r="C510" s="15" t="s">
        <v>25</v>
      </c>
      <c r="D510" s="15" t="s">
        <v>389</v>
      </c>
      <c r="E510" s="79"/>
      <c r="F510" s="88">
        <f>F511</f>
        <v>2831.2</v>
      </c>
    </row>
    <row r="511" spans="1:6" s="1" customFormat="1" ht="36.700000000000003" x14ac:dyDescent="0.35">
      <c r="A511" s="45" t="s">
        <v>28</v>
      </c>
      <c r="B511" s="14" t="s">
        <v>69</v>
      </c>
      <c r="C511" s="15" t="s">
        <v>25</v>
      </c>
      <c r="D511" s="84" t="s">
        <v>389</v>
      </c>
      <c r="E511" s="79" t="s">
        <v>29</v>
      </c>
      <c r="F511" s="88">
        <v>2831.2</v>
      </c>
    </row>
    <row r="512" spans="1:6" ht="21.1" x14ac:dyDescent="0.35">
      <c r="A512" s="48" t="s">
        <v>390</v>
      </c>
      <c r="B512" s="14" t="s">
        <v>69</v>
      </c>
      <c r="C512" s="15" t="s">
        <v>25</v>
      </c>
      <c r="D512" s="15" t="s">
        <v>391</v>
      </c>
      <c r="E512" s="79"/>
      <c r="F512" s="88">
        <f t="shared" si="149"/>
        <v>5837.7000000000007</v>
      </c>
    </row>
    <row r="513" spans="1:6" s="1" customFormat="1" ht="36.700000000000003" x14ac:dyDescent="0.35">
      <c r="A513" s="45" t="s">
        <v>28</v>
      </c>
      <c r="B513" s="14" t="s">
        <v>69</v>
      </c>
      <c r="C513" s="15" t="s">
        <v>25</v>
      </c>
      <c r="D513" s="84" t="s">
        <v>391</v>
      </c>
      <c r="E513" s="79" t="s">
        <v>29</v>
      </c>
      <c r="F513" s="88">
        <v>5837.7000000000007</v>
      </c>
    </row>
    <row r="514" spans="1:6" ht="36.700000000000003" x14ac:dyDescent="0.35">
      <c r="A514" s="48" t="s">
        <v>392</v>
      </c>
      <c r="B514" s="14" t="s">
        <v>69</v>
      </c>
      <c r="C514" s="15" t="s">
        <v>25</v>
      </c>
      <c r="D514" s="15" t="s">
        <v>393</v>
      </c>
      <c r="E514" s="79"/>
      <c r="F514" s="88">
        <f t="shared" si="149"/>
        <v>38275.5</v>
      </c>
    </row>
    <row r="515" spans="1:6" s="1" customFormat="1" ht="36.700000000000003" x14ac:dyDescent="0.35">
      <c r="A515" s="45" t="s">
        <v>28</v>
      </c>
      <c r="B515" s="14" t="s">
        <v>69</v>
      </c>
      <c r="C515" s="15" t="s">
        <v>25</v>
      </c>
      <c r="D515" s="84" t="s">
        <v>393</v>
      </c>
      <c r="E515" s="79" t="s">
        <v>29</v>
      </c>
      <c r="F515" s="88">
        <v>38275.5</v>
      </c>
    </row>
    <row r="516" spans="1:6" s="65" customFormat="1" ht="36.700000000000003" x14ac:dyDescent="0.35">
      <c r="A516" s="48" t="s">
        <v>144</v>
      </c>
      <c r="B516" s="14" t="s">
        <v>69</v>
      </c>
      <c r="C516" s="15" t="s">
        <v>25</v>
      </c>
      <c r="D516" s="10" t="s">
        <v>19</v>
      </c>
      <c r="E516" s="79"/>
      <c r="F516" s="89">
        <f>F517+F521+F524</f>
        <v>49130.8</v>
      </c>
    </row>
    <row r="517" spans="1:6" s="17" customFormat="1" ht="21.1" x14ac:dyDescent="0.35">
      <c r="A517" s="50" t="s">
        <v>269</v>
      </c>
      <c r="B517" s="14" t="s">
        <v>69</v>
      </c>
      <c r="C517" s="15" t="s">
        <v>25</v>
      </c>
      <c r="D517" s="22" t="s">
        <v>841</v>
      </c>
      <c r="E517" s="79"/>
      <c r="F517" s="89">
        <f>F518</f>
        <v>41878.700000000004</v>
      </c>
    </row>
    <row r="518" spans="1:6" s="17" customFormat="1" ht="40.75" customHeight="1" x14ac:dyDescent="0.35">
      <c r="A518" s="51" t="s">
        <v>842</v>
      </c>
      <c r="B518" s="14" t="s">
        <v>69</v>
      </c>
      <c r="C518" s="15" t="s">
        <v>25</v>
      </c>
      <c r="D518" s="22" t="s">
        <v>843</v>
      </c>
      <c r="E518" s="79"/>
      <c r="F518" s="89">
        <f>F519+F520</f>
        <v>41878.700000000004</v>
      </c>
    </row>
    <row r="519" spans="1:6" s="1" customFormat="1" ht="36.700000000000003" x14ac:dyDescent="0.35">
      <c r="A519" s="45" t="s">
        <v>28</v>
      </c>
      <c r="B519" s="14" t="s">
        <v>69</v>
      </c>
      <c r="C519" s="15" t="s">
        <v>25</v>
      </c>
      <c r="D519" s="22" t="s">
        <v>843</v>
      </c>
      <c r="E519" s="79" t="s">
        <v>29</v>
      </c>
      <c r="F519" s="88">
        <v>40852.400000000001</v>
      </c>
    </row>
    <row r="520" spans="1:6" s="1" customFormat="1" ht="21.1" x14ac:dyDescent="0.35">
      <c r="A520" s="45" t="s">
        <v>321</v>
      </c>
      <c r="B520" s="14" t="s">
        <v>69</v>
      </c>
      <c r="C520" s="15" t="s">
        <v>25</v>
      </c>
      <c r="D520" s="22" t="s">
        <v>843</v>
      </c>
      <c r="E520" s="79" t="s">
        <v>322</v>
      </c>
      <c r="F520" s="88">
        <v>1026.3000000000002</v>
      </c>
    </row>
    <row r="521" spans="1:6" s="17" customFormat="1" ht="21.1" x14ac:dyDescent="0.35">
      <c r="A521" s="50" t="s">
        <v>15</v>
      </c>
      <c r="B521" s="14" t="s">
        <v>69</v>
      </c>
      <c r="C521" s="15" t="s">
        <v>25</v>
      </c>
      <c r="D521" s="22" t="s">
        <v>844</v>
      </c>
      <c r="E521" s="79"/>
      <c r="F521" s="89">
        <f>F522</f>
        <v>305</v>
      </c>
    </row>
    <row r="522" spans="1:6" s="17" customFormat="1" ht="36.700000000000003" x14ac:dyDescent="0.35">
      <c r="A522" s="51" t="s">
        <v>846</v>
      </c>
      <c r="B522" s="14" t="s">
        <v>69</v>
      </c>
      <c r="C522" s="15" t="s">
        <v>25</v>
      </c>
      <c r="D522" s="22" t="s">
        <v>845</v>
      </c>
      <c r="E522" s="79"/>
      <c r="F522" s="89">
        <f>F523</f>
        <v>305</v>
      </c>
    </row>
    <row r="523" spans="1:6" s="1" customFormat="1" ht="36.700000000000003" x14ac:dyDescent="0.35">
      <c r="A523" s="45" t="s">
        <v>28</v>
      </c>
      <c r="B523" s="14" t="s">
        <v>69</v>
      </c>
      <c r="C523" s="15" t="s">
        <v>25</v>
      </c>
      <c r="D523" s="22" t="s">
        <v>845</v>
      </c>
      <c r="E523" s="79" t="s">
        <v>29</v>
      </c>
      <c r="F523" s="88">
        <v>305</v>
      </c>
    </row>
    <row r="524" spans="1:6" s="17" customFormat="1" ht="21.1" x14ac:dyDescent="0.35">
      <c r="A524" s="50" t="s">
        <v>378</v>
      </c>
      <c r="B524" s="14" t="s">
        <v>69</v>
      </c>
      <c r="C524" s="15" t="s">
        <v>25</v>
      </c>
      <c r="D524" s="22" t="s">
        <v>847</v>
      </c>
      <c r="E524" s="79"/>
      <c r="F524" s="89">
        <f>F525</f>
        <v>6947.1</v>
      </c>
    </row>
    <row r="525" spans="1:6" s="17" customFormat="1" ht="21.1" x14ac:dyDescent="0.35">
      <c r="A525" s="51" t="s">
        <v>849</v>
      </c>
      <c r="B525" s="14" t="s">
        <v>69</v>
      </c>
      <c r="C525" s="15" t="s">
        <v>25</v>
      </c>
      <c r="D525" s="22" t="s">
        <v>848</v>
      </c>
      <c r="E525" s="79"/>
      <c r="F525" s="89">
        <f>F526</f>
        <v>6947.1</v>
      </c>
    </row>
    <row r="526" spans="1:6" s="1" customFormat="1" ht="36.700000000000003" x14ac:dyDescent="0.35">
      <c r="A526" s="45" t="s">
        <v>28</v>
      </c>
      <c r="B526" s="14" t="s">
        <v>69</v>
      </c>
      <c r="C526" s="15" t="s">
        <v>25</v>
      </c>
      <c r="D526" s="22" t="s">
        <v>848</v>
      </c>
      <c r="E526" s="79" t="s">
        <v>29</v>
      </c>
      <c r="F526" s="88">
        <v>6947.1</v>
      </c>
    </row>
    <row r="527" spans="1:6" s="65" customFormat="1" ht="36.700000000000003" x14ac:dyDescent="0.35">
      <c r="A527" s="48" t="s">
        <v>227</v>
      </c>
      <c r="B527" s="14" t="s">
        <v>69</v>
      </c>
      <c r="C527" s="15" t="s">
        <v>25</v>
      </c>
      <c r="D527" s="10" t="s">
        <v>228</v>
      </c>
      <c r="E527" s="79"/>
      <c r="F527" s="89">
        <f t="shared" ref="F527:F529" si="150">F528</f>
        <v>336</v>
      </c>
    </row>
    <row r="528" spans="1:6" s="17" customFormat="1" ht="21.1" x14ac:dyDescent="0.35">
      <c r="A528" s="50" t="s">
        <v>862</v>
      </c>
      <c r="B528" s="14" t="s">
        <v>69</v>
      </c>
      <c r="C528" s="15" t="s">
        <v>25</v>
      </c>
      <c r="D528" s="22" t="s">
        <v>863</v>
      </c>
      <c r="E528" s="79"/>
      <c r="F528" s="89">
        <f t="shared" si="150"/>
        <v>336</v>
      </c>
    </row>
    <row r="529" spans="1:6" s="17" customFormat="1" ht="36.700000000000003" x14ac:dyDescent="0.35">
      <c r="A529" s="51" t="s">
        <v>864</v>
      </c>
      <c r="B529" s="14" t="s">
        <v>69</v>
      </c>
      <c r="C529" s="15" t="s">
        <v>25</v>
      </c>
      <c r="D529" s="22" t="s">
        <v>865</v>
      </c>
      <c r="E529" s="79"/>
      <c r="F529" s="89">
        <f t="shared" si="150"/>
        <v>336</v>
      </c>
    </row>
    <row r="530" spans="1:6" s="1" customFormat="1" ht="36.700000000000003" x14ac:dyDescent="0.35">
      <c r="A530" s="45" t="s">
        <v>28</v>
      </c>
      <c r="B530" s="14" t="s">
        <v>69</v>
      </c>
      <c r="C530" s="15" t="s">
        <v>25</v>
      </c>
      <c r="D530" s="22" t="s">
        <v>865</v>
      </c>
      <c r="E530" s="79" t="s">
        <v>29</v>
      </c>
      <c r="F530" s="88">
        <v>336</v>
      </c>
    </row>
    <row r="531" spans="1:6" s="8" customFormat="1" ht="21.1" x14ac:dyDescent="0.35">
      <c r="A531" s="13" t="s">
        <v>394</v>
      </c>
      <c r="B531" s="14" t="s">
        <v>69</v>
      </c>
      <c r="C531" s="15" t="s">
        <v>69</v>
      </c>
      <c r="D531" s="15"/>
      <c r="E531" s="79"/>
      <c r="F531" s="89">
        <f t="shared" ref="F531" si="151">+F532+F550</f>
        <v>26952.000000000004</v>
      </c>
    </row>
    <row r="532" spans="1:6" s="66" customFormat="1" ht="55.05" x14ac:dyDescent="0.35">
      <c r="A532" s="33" t="s">
        <v>7</v>
      </c>
      <c r="B532" s="14" t="s">
        <v>69</v>
      </c>
      <c r="C532" s="15" t="s">
        <v>69</v>
      </c>
      <c r="D532" s="15" t="s">
        <v>6</v>
      </c>
      <c r="E532" s="79"/>
      <c r="F532" s="89">
        <f t="shared" ref="F532:F542" si="152">+F533</f>
        <v>1361.2</v>
      </c>
    </row>
    <row r="533" spans="1:6" s="8" customFormat="1" ht="36.700000000000003" x14ac:dyDescent="0.35">
      <c r="A533" s="33" t="s">
        <v>46</v>
      </c>
      <c r="B533" s="14" t="s">
        <v>69</v>
      </c>
      <c r="C533" s="15" t="s">
        <v>69</v>
      </c>
      <c r="D533" s="15" t="s">
        <v>47</v>
      </c>
      <c r="E533" s="79"/>
      <c r="F533" s="89">
        <f>+F541+F534+F537+F547</f>
        <v>1361.2</v>
      </c>
    </row>
    <row r="534" spans="1:6" s="8" customFormat="1" ht="21.1" x14ac:dyDescent="0.35">
      <c r="A534" s="48" t="s">
        <v>15</v>
      </c>
      <c r="B534" s="14" t="s">
        <v>69</v>
      </c>
      <c r="C534" s="15" t="s">
        <v>69</v>
      </c>
      <c r="D534" s="15" t="s">
        <v>48</v>
      </c>
      <c r="E534" s="79"/>
      <c r="F534" s="89">
        <f>+F535</f>
        <v>652</v>
      </c>
    </row>
    <row r="535" spans="1:6" s="8" customFormat="1" ht="36.700000000000003" x14ac:dyDescent="0.35">
      <c r="A535" s="33" t="s">
        <v>49</v>
      </c>
      <c r="B535" s="14" t="s">
        <v>69</v>
      </c>
      <c r="C535" s="15" t="s">
        <v>69</v>
      </c>
      <c r="D535" s="15" t="s">
        <v>50</v>
      </c>
      <c r="E535" s="79"/>
      <c r="F535" s="89">
        <f t="shared" si="152"/>
        <v>652</v>
      </c>
    </row>
    <row r="536" spans="1:6" s="1" customFormat="1" ht="36.700000000000003" x14ac:dyDescent="0.35">
      <c r="A536" s="45" t="s">
        <v>28</v>
      </c>
      <c r="B536" s="14" t="s">
        <v>69</v>
      </c>
      <c r="C536" s="15" t="s">
        <v>69</v>
      </c>
      <c r="D536" s="15" t="s">
        <v>50</v>
      </c>
      <c r="E536" s="79" t="s">
        <v>29</v>
      </c>
      <c r="F536" s="88">
        <v>652</v>
      </c>
    </row>
    <row r="537" spans="1:6" s="8" customFormat="1" ht="36.700000000000003" x14ac:dyDescent="0.35">
      <c r="A537" s="48" t="s">
        <v>114</v>
      </c>
      <c r="B537" s="14" t="s">
        <v>69</v>
      </c>
      <c r="C537" s="15" t="s">
        <v>69</v>
      </c>
      <c r="D537" s="10" t="s">
        <v>115</v>
      </c>
      <c r="E537" s="79"/>
      <c r="F537" s="89">
        <f>+F538</f>
        <v>45</v>
      </c>
    </row>
    <row r="538" spans="1:6" s="8" customFormat="1" ht="21.1" x14ac:dyDescent="0.35">
      <c r="A538" s="48" t="s">
        <v>116</v>
      </c>
      <c r="B538" s="14" t="s">
        <v>69</v>
      </c>
      <c r="C538" s="15" t="s">
        <v>69</v>
      </c>
      <c r="D538" s="10" t="s">
        <v>117</v>
      </c>
      <c r="E538" s="79"/>
      <c r="F538" s="89">
        <f>+F539</f>
        <v>45</v>
      </c>
    </row>
    <row r="539" spans="1:6" s="8" customFormat="1" ht="36.700000000000003" x14ac:dyDescent="0.35">
      <c r="A539" s="48" t="s">
        <v>568</v>
      </c>
      <c r="B539" s="14" t="s">
        <v>69</v>
      </c>
      <c r="C539" s="15" t="s">
        <v>69</v>
      </c>
      <c r="D539" s="10" t="s">
        <v>569</v>
      </c>
      <c r="E539" s="79"/>
      <c r="F539" s="89">
        <f t="shared" si="152"/>
        <v>45</v>
      </c>
    </row>
    <row r="540" spans="1:6" s="1" customFormat="1" ht="36.700000000000003" x14ac:dyDescent="0.35">
      <c r="A540" s="28" t="s">
        <v>28</v>
      </c>
      <c r="B540" s="14" t="s">
        <v>69</v>
      </c>
      <c r="C540" s="15" t="s">
        <v>69</v>
      </c>
      <c r="D540" s="15" t="s">
        <v>569</v>
      </c>
      <c r="E540" s="79" t="s">
        <v>29</v>
      </c>
      <c r="F540" s="88">
        <v>45</v>
      </c>
    </row>
    <row r="541" spans="1:6" s="8" customFormat="1" ht="36.700000000000003" x14ac:dyDescent="0.35">
      <c r="A541" s="48" t="s">
        <v>16</v>
      </c>
      <c r="B541" s="14" t="s">
        <v>69</v>
      </c>
      <c r="C541" s="15" t="s">
        <v>69</v>
      </c>
      <c r="D541" s="15" t="s">
        <v>51</v>
      </c>
      <c r="E541" s="79"/>
      <c r="F541" s="89">
        <f t="shared" ref="F541" si="153">+F542+F544</f>
        <v>637.4</v>
      </c>
    </row>
    <row r="542" spans="1:6" s="8" customFormat="1" ht="39.4" customHeight="1" x14ac:dyDescent="0.35">
      <c r="A542" s="50" t="s">
        <v>885</v>
      </c>
      <c r="B542" s="14" t="s">
        <v>69</v>
      </c>
      <c r="C542" s="15" t="s">
        <v>69</v>
      </c>
      <c r="D542" s="15" t="s">
        <v>884</v>
      </c>
      <c r="E542" s="79"/>
      <c r="F542" s="89">
        <f t="shared" si="152"/>
        <v>220.6</v>
      </c>
    </row>
    <row r="543" spans="1:6" s="1" customFormat="1" ht="21.1" x14ac:dyDescent="0.35">
      <c r="A543" s="28" t="s">
        <v>43</v>
      </c>
      <c r="B543" s="14" t="s">
        <v>69</v>
      </c>
      <c r="C543" s="15" t="s">
        <v>69</v>
      </c>
      <c r="D543" s="15" t="s">
        <v>884</v>
      </c>
      <c r="E543" s="79" t="s">
        <v>44</v>
      </c>
      <c r="F543" s="88">
        <v>220.6</v>
      </c>
    </row>
    <row r="544" spans="1:6" s="12" customFormat="1" ht="36.700000000000003" x14ac:dyDescent="0.35">
      <c r="A544" s="28" t="s">
        <v>64</v>
      </c>
      <c r="B544" s="14" t="s">
        <v>69</v>
      </c>
      <c r="C544" s="15" t="s">
        <v>69</v>
      </c>
      <c r="D544" s="15" t="s">
        <v>65</v>
      </c>
      <c r="E544" s="79"/>
      <c r="F544" s="89">
        <f t="shared" ref="F544" si="154">+F545+F546</f>
        <v>416.8</v>
      </c>
    </row>
    <row r="545" spans="1:6" s="1" customFormat="1" ht="21.1" x14ac:dyDescent="0.35">
      <c r="A545" s="28" t="s">
        <v>43</v>
      </c>
      <c r="B545" s="14" t="s">
        <v>69</v>
      </c>
      <c r="C545" s="15" t="s">
        <v>69</v>
      </c>
      <c r="D545" s="15" t="s">
        <v>65</v>
      </c>
      <c r="E545" s="79" t="s">
        <v>44</v>
      </c>
      <c r="F545" s="88">
        <v>313.5</v>
      </c>
    </row>
    <row r="546" spans="1:6" s="1" customFormat="1" ht="36.700000000000003" x14ac:dyDescent="0.35">
      <c r="A546" s="28" t="s">
        <v>28</v>
      </c>
      <c r="B546" s="14" t="s">
        <v>69</v>
      </c>
      <c r="C546" s="15" t="s">
        <v>69</v>
      </c>
      <c r="D546" s="15" t="s">
        <v>65</v>
      </c>
      <c r="E546" s="79" t="s">
        <v>29</v>
      </c>
      <c r="F546" s="88">
        <v>103.3</v>
      </c>
    </row>
    <row r="547" spans="1:6" s="16" customFormat="1" ht="21.1" x14ac:dyDescent="0.35">
      <c r="A547" s="13" t="s">
        <v>24</v>
      </c>
      <c r="B547" s="14" t="s">
        <v>69</v>
      </c>
      <c r="C547" s="15" t="s">
        <v>69</v>
      </c>
      <c r="D547" s="15" t="s">
        <v>134</v>
      </c>
      <c r="E547" s="79"/>
      <c r="F547" s="88">
        <f>+F548</f>
        <v>26.799999999999997</v>
      </c>
    </row>
    <row r="548" spans="1:6" s="12" customFormat="1" ht="36.700000000000003" x14ac:dyDescent="0.35">
      <c r="A548" s="33" t="s">
        <v>764</v>
      </c>
      <c r="B548" s="9" t="s">
        <v>69</v>
      </c>
      <c r="C548" s="10" t="s">
        <v>69</v>
      </c>
      <c r="D548" s="10" t="s">
        <v>135</v>
      </c>
      <c r="E548" s="103" t="s">
        <v>27</v>
      </c>
      <c r="F548" s="88">
        <f t="shared" ref="F548" si="155">+F549</f>
        <v>26.799999999999997</v>
      </c>
    </row>
    <row r="549" spans="1:6" s="1" customFormat="1" ht="21.1" x14ac:dyDescent="0.35">
      <c r="A549" s="28" t="s">
        <v>43</v>
      </c>
      <c r="B549" s="14" t="s">
        <v>69</v>
      </c>
      <c r="C549" s="15" t="s">
        <v>69</v>
      </c>
      <c r="D549" s="15" t="s">
        <v>135</v>
      </c>
      <c r="E549" s="79" t="s">
        <v>44</v>
      </c>
      <c r="F549" s="88">
        <v>26.799999999999997</v>
      </c>
    </row>
    <row r="550" spans="1:6" s="66" customFormat="1" ht="36.700000000000003" x14ac:dyDescent="0.35">
      <c r="A550" s="48" t="s">
        <v>313</v>
      </c>
      <c r="B550" s="14" t="s">
        <v>69</v>
      </c>
      <c r="C550" s="15" t="s">
        <v>69</v>
      </c>
      <c r="D550" s="15" t="s">
        <v>314</v>
      </c>
      <c r="E550" s="79"/>
      <c r="F550" s="89">
        <f t="shared" ref="F550:F556" si="156">+F551</f>
        <v>25590.800000000003</v>
      </c>
    </row>
    <row r="551" spans="1:6" s="8" customFormat="1" ht="21.1" x14ac:dyDescent="0.35">
      <c r="A551" s="48" t="s">
        <v>376</v>
      </c>
      <c r="B551" s="14" t="s">
        <v>69</v>
      </c>
      <c r="C551" s="15" t="s">
        <v>69</v>
      </c>
      <c r="D551" s="15" t="s">
        <v>377</v>
      </c>
      <c r="E551" s="79"/>
      <c r="F551" s="89">
        <f t="shared" si="156"/>
        <v>25590.800000000003</v>
      </c>
    </row>
    <row r="552" spans="1:6" s="8" customFormat="1" ht="36.700000000000003" x14ac:dyDescent="0.35">
      <c r="A552" s="48" t="s">
        <v>16</v>
      </c>
      <c r="B552" s="14" t="s">
        <v>69</v>
      </c>
      <c r="C552" s="15" t="s">
        <v>69</v>
      </c>
      <c r="D552" s="15" t="s">
        <v>395</v>
      </c>
      <c r="E552" s="79"/>
      <c r="F552" s="89">
        <f>+F556+F560+F553</f>
        <v>25590.800000000003</v>
      </c>
    </row>
    <row r="553" spans="1:6" s="8" customFormat="1" ht="21.1" x14ac:dyDescent="0.35">
      <c r="A553" s="50" t="s">
        <v>17</v>
      </c>
      <c r="B553" s="14" t="s">
        <v>69</v>
      </c>
      <c r="C553" s="15" t="s">
        <v>69</v>
      </c>
      <c r="D553" s="15" t="s">
        <v>816</v>
      </c>
      <c r="E553" s="79"/>
      <c r="F553" s="89">
        <f>+F554</f>
        <v>15.4</v>
      </c>
    </row>
    <row r="554" spans="1:6" s="8" customFormat="1" ht="21.1" x14ac:dyDescent="0.35">
      <c r="A554" s="50" t="s">
        <v>879</v>
      </c>
      <c r="B554" s="14" t="s">
        <v>69</v>
      </c>
      <c r="C554" s="15" t="s">
        <v>69</v>
      </c>
      <c r="D554" s="15" t="s">
        <v>878</v>
      </c>
      <c r="E554" s="79"/>
      <c r="F554" s="89">
        <f>+F555</f>
        <v>15.4</v>
      </c>
    </row>
    <row r="555" spans="1:6" s="1" customFormat="1" ht="21.1" x14ac:dyDescent="0.35">
      <c r="A555" s="45" t="s">
        <v>430</v>
      </c>
      <c r="B555" s="14" t="s">
        <v>69</v>
      </c>
      <c r="C555" s="15" t="s">
        <v>69</v>
      </c>
      <c r="D555" s="15" t="s">
        <v>878</v>
      </c>
      <c r="E555" s="79" t="s">
        <v>14</v>
      </c>
      <c r="F555" s="88">
        <v>15.4</v>
      </c>
    </row>
    <row r="556" spans="1:6" s="8" customFormat="1" ht="21.1" x14ac:dyDescent="0.35">
      <c r="A556" s="48" t="s">
        <v>52</v>
      </c>
      <c r="B556" s="14" t="s">
        <v>69</v>
      </c>
      <c r="C556" s="15" t="s">
        <v>69</v>
      </c>
      <c r="D556" s="15" t="s">
        <v>396</v>
      </c>
      <c r="E556" s="79"/>
      <c r="F556" s="89">
        <f t="shared" si="156"/>
        <v>17113.3</v>
      </c>
    </row>
    <row r="557" spans="1:6" s="8" customFormat="1" ht="36.700000000000003" x14ac:dyDescent="0.35">
      <c r="A557" s="48" t="s">
        <v>791</v>
      </c>
      <c r="B557" s="14" t="s">
        <v>69</v>
      </c>
      <c r="C557" s="15" t="s">
        <v>69</v>
      </c>
      <c r="D557" s="15" t="s">
        <v>397</v>
      </c>
      <c r="E557" s="79"/>
      <c r="F557" s="89">
        <f t="shared" ref="F557" si="157">+F558+F559</f>
        <v>17113.3</v>
      </c>
    </row>
    <row r="558" spans="1:6" s="1" customFormat="1" ht="21.1" x14ac:dyDescent="0.35">
      <c r="A558" s="28" t="s">
        <v>43</v>
      </c>
      <c r="B558" s="14" t="s">
        <v>69</v>
      </c>
      <c r="C558" s="15" t="s">
        <v>69</v>
      </c>
      <c r="D558" s="15" t="s">
        <v>397</v>
      </c>
      <c r="E558" s="79" t="s">
        <v>44</v>
      </c>
      <c r="F558" s="88">
        <v>15503.099999999999</v>
      </c>
    </row>
    <row r="559" spans="1:6" s="1" customFormat="1" ht="36.700000000000003" x14ac:dyDescent="0.35">
      <c r="A559" s="45" t="s">
        <v>28</v>
      </c>
      <c r="B559" s="14" t="s">
        <v>69</v>
      </c>
      <c r="C559" s="15" t="s">
        <v>69</v>
      </c>
      <c r="D559" s="15" t="s">
        <v>397</v>
      </c>
      <c r="E559" s="79" t="s">
        <v>29</v>
      </c>
      <c r="F559" s="88">
        <v>1610.2</v>
      </c>
    </row>
    <row r="560" spans="1:6" s="8" customFormat="1" ht="37.4" x14ac:dyDescent="0.35">
      <c r="A560" s="50" t="s">
        <v>803</v>
      </c>
      <c r="B560" s="14" t="s">
        <v>69</v>
      </c>
      <c r="C560" s="15" t="s">
        <v>69</v>
      </c>
      <c r="D560" s="15" t="s">
        <v>800</v>
      </c>
      <c r="E560" s="79"/>
      <c r="F560" s="89">
        <f t="shared" ref="F560" si="158">+F561</f>
        <v>8462.1</v>
      </c>
    </row>
    <row r="561" spans="1:6" s="1" customFormat="1" ht="21.1" x14ac:dyDescent="0.35">
      <c r="A561" s="28" t="s">
        <v>43</v>
      </c>
      <c r="B561" s="14" t="s">
        <v>69</v>
      </c>
      <c r="C561" s="15" t="s">
        <v>69</v>
      </c>
      <c r="D561" s="15" t="s">
        <v>800</v>
      </c>
      <c r="E561" s="79" t="s">
        <v>44</v>
      </c>
      <c r="F561" s="88">
        <v>8462.1</v>
      </c>
    </row>
    <row r="562" spans="1:6" s="7" customFormat="1" ht="22.6" customHeight="1" x14ac:dyDescent="0.3">
      <c r="A562" s="94" t="s">
        <v>398</v>
      </c>
      <c r="B562" s="107" t="s">
        <v>73</v>
      </c>
      <c r="C562" s="81" t="s">
        <v>0</v>
      </c>
      <c r="D562" s="81"/>
      <c r="E562" s="108"/>
      <c r="F562" s="90">
        <f t="shared" ref="F562" si="159">+F563+F572</f>
        <v>43854.7</v>
      </c>
    </row>
    <row r="563" spans="1:6" s="8" customFormat="1" ht="21.1" x14ac:dyDescent="0.35">
      <c r="A563" s="33" t="s">
        <v>773</v>
      </c>
      <c r="B563" s="9" t="s">
        <v>73</v>
      </c>
      <c r="C563" s="10" t="s">
        <v>1</v>
      </c>
      <c r="D563" s="15"/>
      <c r="E563" s="103"/>
      <c r="F563" s="88">
        <f t="shared" ref="F563:F570" si="160">F564</f>
        <v>43852.399999999994</v>
      </c>
    </row>
    <row r="564" spans="1:6" s="65" customFormat="1" ht="36.700000000000003" x14ac:dyDescent="0.35">
      <c r="A564" s="48" t="s">
        <v>313</v>
      </c>
      <c r="B564" s="14" t="s">
        <v>73</v>
      </c>
      <c r="C564" s="15" t="s">
        <v>1</v>
      </c>
      <c r="D564" s="15" t="s">
        <v>314</v>
      </c>
      <c r="E564" s="103"/>
      <c r="F564" s="88">
        <f t="shared" si="160"/>
        <v>43852.399999999994</v>
      </c>
    </row>
    <row r="565" spans="1:6" s="11" customFormat="1" ht="21.1" x14ac:dyDescent="0.35">
      <c r="A565" s="48" t="s">
        <v>335</v>
      </c>
      <c r="B565" s="14" t="s">
        <v>73</v>
      </c>
      <c r="C565" s="15" t="s">
        <v>1</v>
      </c>
      <c r="D565" s="15" t="s">
        <v>336</v>
      </c>
      <c r="E565" s="103"/>
      <c r="F565" s="88">
        <f>F566+F569</f>
        <v>43852.399999999994</v>
      </c>
    </row>
    <row r="566" spans="1:6" s="11" customFormat="1" ht="21.1" x14ac:dyDescent="0.35">
      <c r="A566" s="48" t="s">
        <v>269</v>
      </c>
      <c r="B566" s="14" t="s">
        <v>73</v>
      </c>
      <c r="C566" s="15" t="s">
        <v>1</v>
      </c>
      <c r="D566" s="15" t="s">
        <v>337</v>
      </c>
      <c r="E566" s="103" t="s">
        <v>27</v>
      </c>
      <c r="F566" s="88">
        <f t="shared" si="160"/>
        <v>9000.6</v>
      </c>
    </row>
    <row r="567" spans="1:6" s="11" customFormat="1" ht="36.700000000000003" x14ac:dyDescent="0.35">
      <c r="A567" s="57" t="s">
        <v>342</v>
      </c>
      <c r="B567" s="14" t="s">
        <v>73</v>
      </c>
      <c r="C567" s="15" t="s">
        <v>1</v>
      </c>
      <c r="D567" s="15" t="s">
        <v>343</v>
      </c>
      <c r="E567" s="79"/>
      <c r="F567" s="88">
        <f t="shared" si="160"/>
        <v>9000.6</v>
      </c>
    </row>
    <row r="568" spans="1:6" s="1" customFormat="1" ht="36.700000000000003" x14ac:dyDescent="0.35">
      <c r="A568" s="28" t="s">
        <v>28</v>
      </c>
      <c r="B568" s="14" t="s">
        <v>73</v>
      </c>
      <c r="C568" s="15" t="s">
        <v>1</v>
      </c>
      <c r="D568" s="15" t="s">
        <v>343</v>
      </c>
      <c r="E568" s="79" t="s">
        <v>29</v>
      </c>
      <c r="F568" s="88">
        <v>9000.6</v>
      </c>
    </row>
    <row r="569" spans="1:6" s="11" customFormat="1" ht="36.700000000000003" customHeight="1" x14ac:dyDescent="0.35">
      <c r="A569" s="57" t="s">
        <v>832</v>
      </c>
      <c r="B569" s="14" t="s">
        <v>73</v>
      </c>
      <c r="C569" s="15" t="s">
        <v>1</v>
      </c>
      <c r="D569" s="15" t="s">
        <v>831</v>
      </c>
      <c r="E569" s="79"/>
      <c r="F569" s="88">
        <f t="shared" si="160"/>
        <v>34851.799999999996</v>
      </c>
    </row>
    <row r="570" spans="1:6" s="11" customFormat="1" ht="55.2" customHeight="1" x14ac:dyDescent="0.35">
      <c r="A570" s="57" t="s">
        <v>829</v>
      </c>
      <c r="B570" s="14" t="s">
        <v>73</v>
      </c>
      <c r="C570" s="15" t="s">
        <v>1</v>
      </c>
      <c r="D570" s="15" t="s">
        <v>830</v>
      </c>
      <c r="E570" s="79"/>
      <c r="F570" s="88">
        <f t="shared" si="160"/>
        <v>34851.799999999996</v>
      </c>
    </row>
    <row r="571" spans="1:6" s="1" customFormat="1" ht="21.1" x14ac:dyDescent="0.35">
      <c r="A571" s="28" t="s">
        <v>321</v>
      </c>
      <c r="B571" s="14" t="s">
        <v>73</v>
      </c>
      <c r="C571" s="15" t="s">
        <v>1</v>
      </c>
      <c r="D571" s="15" t="s">
        <v>830</v>
      </c>
      <c r="E571" s="79" t="s">
        <v>322</v>
      </c>
      <c r="F571" s="88">
        <v>34851.799999999996</v>
      </c>
    </row>
    <row r="572" spans="1:6" s="8" customFormat="1" ht="21.1" x14ac:dyDescent="0.35">
      <c r="A572" s="33" t="s">
        <v>399</v>
      </c>
      <c r="B572" s="9" t="s">
        <v>73</v>
      </c>
      <c r="C572" s="10" t="s">
        <v>25</v>
      </c>
      <c r="D572" s="15"/>
      <c r="E572" s="103"/>
      <c r="F572" s="88">
        <f t="shared" ref="F572:F575" si="161">F573</f>
        <v>2.2999999999999998</v>
      </c>
    </row>
    <row r="573" spans="1:6" s="65" customFormat="1" ht="36.700000000000003" x14ac:dyDescent="0.35">
      <c r="A573" s="48" t="s">
        <v>227</v>
      </c>
      <c r="B573" s="9" t="s">
        <v>73</v>
      </c>
      <c r="C573" s="10" t="s">
        <v>25</v>
      </c>
      <c r="D573" s="10" t="s">
        <v>228</v>
      </c>
      <c r="E573" s="103"/>
      <c r="F573" s="88">
        <f t="shared" si="161"/>
        <v>2.2999999999999998</v>
      </c>
    </row>
    <row r="574" spans="1:6" s="11" customFormat="1" ht="21.1" x14ac:dyDescent="0.35">
      <c r="A574" s="48" t="s">
        <v>229</v>
      </c>
      <c r="B574" s="9" t="s">
        <v>73</v>
      </c>
      <c r="C574" s="10" t="s">
        <v>25</v>
      </c>
      <c r="D574" s="10" t="s">
        <v>230</v>
      </c>
      <c r="E574" s="103"/>
      <c r="F574" s="88">
        <f t="shared" si="161"/>
        <v>2.2999999999999998</v>
      </c>
    </row>
    <row r="575" spans="1:6" s="11" customFormat="1" ht="55.05" x14ac:dyDescent="0.35">
      <c r="A575" s="48" t="s">
        <v>400</v>
      </c>
      <c r="B575" s="9" t="s">
        <v>73</v>
      </c>
      <c r="C575" s="10" t="s">
        <v>25</v>
      </c>
      <c r="D575" s="10" t="s">
        <v>401</v>
      </c>
      <c r="E575" s="103" t="s">
        <v>27</v>
      </c>
      <c r="F575" s="88">
        <f t="shared" si="161"/>
        <v>2.2999999999999998</v>
      </c>
    </row>
    <row r="576" spans="1:6" s="1" customFormat="1" ht="36.700000000000003" x14ac:dyDescent="0.35">
      <c r="A576" s="13" t="s">
        <v>28</v>
      </c>
      <c r="B576" s="14" t="s">
        <v>73</v>
      </c>
      <c r="C576" s="15" t="s">
        <v>25</v>
      </c>
      <c r="D576" s="15" t="s">
        <v>401</v>
      </c>
      <c r="E576" s="79" t="s">
        <v>29</v>
      </c>
      <c r="F576" s="88">
        <v>2.2999999999999998</v>
      </c>
    </row>
    <row r="577" spans="1:6" s="7" customFormat="1" ht="21.25" customHeight="1" x14ac:dyDescent="0.3">
      <c r="A577" s="94" t="s">
        <v>402</v>
      </c>
      <c r="B577" s="107" t="s">
        <v>403</v>
      </c>
      <c r="C577" s="81" t="s">
        <v>0</v>
      </c>
      <c r="D577" s="81"/>
      <c r="E577" s="108"/>
      <c r="F577" s="90">
        <f>+F578+F619+F733+F770+F672</f>
        <v>1458638.7</v>
      </c>
    </row>
    <row r="578" spans="1:6" s="8" customFormat="1" ht="21.1" x14ac:dyDescent="0.35">
      <c r="A578" s="33" t="s">
        <v>404</v>
      </c>
      <c r="B578" s="9" t="s">
        <v>403</v>
      </c>
      <c r="C578" s="10" t="s">
        <v>13</v>
      </c>
      <c r="D578" s="10"/>
      <c r="E578" s="103"/>
      <c r="F578" s="88">
        <f>+F579+F614+F607+F611</f>
        <v>501641.29999999993</v>
      </c>
    </row>
    <row r="579" spans="1:6" s="65" customFormat="1" ht="37.4" x14ac:dyDescent="0.35">
      <c r="A579" s="50" t="s">
        <v>769</v>
      </c>
      <c r="B579" s="9" t="s">
        <v>403</v>
      </c>
      <c r="C579" s="10" t="s">
        <v>13</v>
      </c>
      <c r="D579" s="10" t="s">
        <v>405</v>
      </c>
      <c r="E579" s="103"/>
      <c r="F579" s="88">
        <f t="shared" ref="F579" si="162">+F580</f>
        <v>499627.99999999994</v>
      </c>
    </row>
    <row r="580" spans="1:6" s="16" customFormat="1" ht="21.1" x14ac:dyDescent="0.35">
      <c r="A580" s="50" t="s">
        <v>406</v>
      </c>
      <c r="B580" s="9" t="s">
        <v>403</v>
      </c>
      <c r="C580" s="10" t="s">
        <v>13</v>
      </c>
      <c r="D580" s="22" t="s">
        <v>407</v>
      </c>
      <c r="E580" s="103"/>
      <c r="F580" s="88">
        <f>+F581+F585+F590+F593+F596+F604</f>
        <v>499627.99999999994</v>
      </c>
    </row>
    <row r="581" spans="1:6" s="12" customFormat="1" ht="21.1" x14ac:dyDescent="0.35">
      <c r="A581" s="50" t="s">
        <v>269</v>
      </c>
      <c r="B581" s="9" t="s">
        <v>403</v>
      </c>
      <c r="C581" s="10" t="s">
        <v>13</v>
      </c>
      <c r="D581" s="22" t="s">
        <v>408</v>
      </c>
      <c r="E581" s="103"/>
      <c r="F581" s="88">
        <f t="shared" ref="F581" si="163">+F582</f>
        <v>2621.7</v>
      </c>
    </row>
    <row r="582" spans="1:6" s="12" customFormat="1" ht="21.1" x14ac:dyDescent="0.35">
      <c r="A582" s="50" t="s">
        <v>409</v>
      </c>
      <c r="B582" s="9" t="s">
        <v>403</v>
      </c>
      <c r="C582" s="10" t="s">
        <v>13</v>
      </c>
      <c r="D582" s="22" t="s">
        <v>410</v>
      </c>
      <c r="E582" s="103"/>
      <c r="F582" s="88">
        <f>SUM(F583:F584)</f>
        <v>2621.7</v>
      </c>
    </row>
    <row r="583" spans="1:6" s="1" customFormat="1" ht="36.700000000000003" x14ac:dyDescent="0.35">
      <c r="A583" s="28" t="s">
        <v>28</v>
      </c>
      <c r="B583" s="9" t="s">
        <v>403</v>
      </c>
      <c r="C583" s="10" t="s">
        <v>13</v>
      </c>
      <c r="D583" s="22" t="s">
        <v>410</v>
      </c>
      <c r="E583" s="103" t="s">
        <v>29</v>
      </c>
      <c r="F583" s="88">
        <v>2391.6999999999998</v>
      </c>
    </row>
    <row r="584" spans="1:6" s="1" customFormat="1" ht="21.1" x14ac:dyDescent="0.35">
      <c r="A584" s="53" t="s">
        <v>430</v>
      </c>
      <c r="B584" s="9" t="s">
        <v>403</v>
      </c>
      <c r="C584" s="10" t="s">
        <v>13</v>
      </c>
      <c r="D584" s="22" t="s">
        <v>410</v>
      </c>
      <c r="E584" s="103" t="s">
        <v>14</v>
      </c>
      <c r="F584" s="88">
        <v>230</v>
      </c>
    </row>
    <row r="585" spans="1:6" s="12" customFormat="1" ht="21.1" x14ac:dyDescent="0.35">
      <c r="A585" s="50" t="s">
        <v>15</v>
      </c>
      <c r="B585" s="9" t="s">
        <v>403</v>
      </c>
      <c r="C585" s="10" t="s">
        <v>13</v>
      </c>
      <c r="D585" s="22" t="s">
        <v>412</v>
      </c>
      <c r="E585" s="103"/>
      <c r="F585" s="88">
        <f t="shared" ref="F585" si="164">SUM(F586+F588)</f>
        <v>900</v>
      </c>
    </row>
    <row r="586" spans="1:6" s="12" customFormat="1" ht="21.1" x14ac:dyDescent="0.35">
      <c r="A586" s="50" t="s">
        <v>413</v>
      </c>
      <c r="B586" s="9" t="s">
        <v>403</v>
      </c>
      <c r="C586" s="10" t="s">
        <v>13</v>
      </c>
      <c r="D586" s="22" t="s">
        <v>414</v>
      </c>
      <c r="E586" s="103"/>
      <c r="F586" s="88">
        <f>SUM(F587)</f>
        <v>800</v>
      </c>
    </row>
    <row r="587" spans="1:6" s="1" customFormat="1" ht="21.1" x14ac:dyDescent="0.35">
      <c r="A587" s="53" t="s">
        <v>430</v>
      </c>
      <c r="B587" s="9" t="s">
        <v>403</v>
      </c>
      <c r="C587" s="10" t="s">
        <v>13</v>
      </c>
      <c r="D587" s="22" t="s">
        <v>414</v>
      </c>
      <c r="E587" s="103" t="s">
        <v>14</v>
      </c>
      <c r="F587" s="88">
        <v>800</v>
      </c>
    </row>
    <row r="588" spans="1:6" ht="36.700000000000003" x14ac:dyDescent="0.35">
      <c r="A588" s="28" t="s">
        <v>415</v>
      </c>
      <c r="B588" s="9" t="s">
        <v>403</v>
      </c>
      <c r="C588" s="10" t="s">
        <v>13</v>
      </c>
      <c r="D588" s="22" t="s">
        <v>416</v>
      </c>
      <c r="E588" s="103"/>
      <c r="F588" s="88">
        <f t="shared" ref="F588" si="165">+F589</f>
        <v>100</v>
      </c>
    </row>
    <row r="589" spans="1:6" s="1" customFormat="1" ht="21.1" x14ac:dyDescent="0.35">
      <c r="A589" s="53" t="s">
        <v>430</v>
      </c>
      <c r="B589" s="9" t="s">
        <v>403</v>
      </c>
      <c r="C589" s="10" t="s">
        <v>13</v>
      </c>
      <c r="D589" s="22" t="s">
        <v>416</v>
      </c>
      <c r="E589" s="103" t="s">
        <v>14</v>
      </c>
      <c r="F589" s="88">
        <v>100</v>
      </c>
    </row>
    <row r="590" spans="1:6" s="12" customFormat="1" ht="21.1" x14ac:dyDescent="0.35">
      <c r="A590" s="29" t="s">
        <v>224</v>
      </c>
      <c r="B590" s="9" t="s">
        <v>403</v>
      </c>
      <c r="C590" s="10" t="s">
        <v>13</v>
      </c>
      <c r="D590" s="22" t="s">
        <v>417</v>
      </c>
      <c r="E590" s="103"/>
      <c r="F590" s="88">
        <f t="shared" ref="F590" si="166">+F591</f>
        <v>4644.1000000000004</v>
      </c>
    </row>
    <row r="591" spans="1:6" s="12" customFormat="1" ht="37.4" x14ac:dyDescent="0.35">
      <c r="A591" s="29" t="s">
        <v>418</v>
      </c>
      <c r="B591" s="9" t="s">
        <v>403</v>
      </c>
      <c r="C591" s="10" t="s">
        <v>13</v>
      </c>
      <c r="D591" s="22" t="s">
        <v>419</v>
      </c>
      <c r="E591" s="103"/>
      <c r="F591" s="88">
        <f t="shared" ref="F591" si="167">SUM(F592)</f>
        <v>4644.1000000000004</v>
      </c>
    </row>
    <row r="592" spans="1:6" s="1" customFormat="1" ht="21.1" x14ac:dyDescent="0.35">
      <c r="A592" s="53" t="s">
        <v>430</v>
      </c>
      <c r="B592" s="9" t="s">
        <v>403</v>
      </c>
      <c r="C592" s="10" t="s">
        <v>13</v>
      </c>
      <c r="D592" s="22" t="s">
        <v>419</v>
      </c>
      <c r="E592" s="103" t="s">
        <v>14</v>
      </c>
      <c r="F592" s="88">
        <v>4644.1000000000004</v>
      </c>
    </row>
    <row r="593" spans="1:6" s="12" customFormat="1" ht="21.1" x14ac:dyDescent="0.35">
      <c r="A593" s="50" t="s">
        <v>90</v>
      </c>
      <c r="B593" s="9" t="s">
        <v>403</v>
      </c>
      <c r="C593" s="10" t="s">
        <v>13</v>
      </c>
      <c r="D593" s="22" t="s">
        <v>420</v>
      </c>
      <c r="E593" s="103"/>
      <c r="F593" s="88">
        <f t="shared" ref="F593" si="168">+F594</f>
        <v>60</v>
      </c>
    </row>
    <row r="594" spans="1:6" s="12" customFormat="1" ht="21.1" x14ac:dyDescent="0.35">
      <c r="A594" s="50" t="s">
        <v>421</v>
      </c>
      <c r="B594" s="9" t="s">
        <v>403</v>
      </c>
      <c r="C594" s="10" t="s">
        <v>13</v>
      </c>
      <c r="D594" s="22" t="s">
        <v>422</v>
      </c>
      <c r="E594" s="103"/>
      <c r="F594" s="88">
        <f t="shared" ref="F594" si="169">SUM(F595)</f>
        <v>60</v>
      </c>
    </row>
    <row r="595" spans="1:6" s="1" customFormat="1" ht="21.1" x14ac:dyDescent="0.35">
      <c r="A595" s="53" t="s">
        <v>430</v>
      </c>
      <c r="B595" s="9" t="s">
        <v>403</v>
      </c>
      <c r="C595" s="10" t="s">
        <v>13</v>
      </c>
      <c r="D595" s="22" t="s">
        <v>422</v>
      </c>
      <c r="E595" s="103" t="s">
        <v>14</v>
      </c>
      <c r="F595" s="88">
        <v>60</v>
      </c>
    </row>
    <row r="596" spans="1:6" s="12" customFormat="1" ht="37.4" x14ac:dyDescent="0.35">
      <c r="A596" s="50" t="s">
        <v>16</v>
      </c>
      <c r="B596" s="9" t="s">
        <v>403</v>
      </c>
      <c r="C596" s="10" t="s">
        <v>13</v>
      </c>
      <c r="D596" s="22" t="s">
        <v>423</v>
      </c>
      <c r="E596" s="103"/>
      <c r="F596" s="88">
        <f>+F597+F602+F600</f>
        <v>489886.69999999995</v>
      </c>
    </row>
    <row r="597" spans="1:6" s="12" customFormat="1" ht="21.1" x14ac:dyDescent="0.35">
      <c r="A597" s="50" t="s">
        <v>17</v>
      </c>
      <c r="B597" s="9" t="s">
        <v>403</v>
      </c>
      <c r="C597" s="10" t="s">
        <v>13</v>
      </c>
      <c r="D597" s="22" t="s">
        <v>424</v>
      </c>
      <c r="E597" s="103"/>
      <c r="F597" s="88">
        <f t="shared" ref="F597:F598" si="170">SUM(F598)</f>
        <v>89439.5</v>
      </c>
    </row>
    <row r="598" spans="1:6" s="12" customFormat="1" ht="21.1" x14ac:dyDescent="0.35">
      <c r="A598" s="50" t="s">
        <v>425</v>
      </c>
      <c r="B598" s="9" t="s">
        <v>403</v>
      </c>
      <c r="C598" s="10" t="s">
        <v>13</v>
      </c>
      <c r="D598" s="22" t="s">
        <v>426</v>
      </c>
      <c r="E598" s="103"/>
      <c r="F598" s="88">
        <f t="shared" si="170"/>
        <v>89439.5</v>
      </c>
    </row>
    <row r="599" spans="1:6" s="1" customFormat="1" ht="21.1" x14ac:dyDescent="0.35">
      <c r="A599" s="53" t="s">
        <v>430</v>
      </c>
      <c r="B599" s="9" t="s">
        <v>403</v>
      </c>
      <c r="C599" s="10" t="s">
        <v>13</v>
      </c>
      <c r="D599" s="22" t="s">
        <v>426</v>
      </c>
      <c r="E599" s="103" t="s">
        <v>14</v>
      </c>
      <c r="F599" s="88">
        <v>89439.5</v>
      </c>
    </row>
    <row r="600" spans="1:6" s="12" customFormat="1" ht="21.1" x14ac:dyDescent="0.35">
      <c r="A600" s="62" t="s">
        <v>803</v>
      </c>
      <c r="B600" s="9" t="s">
        <v>403</v>
      </c>
      <c r="C600" s="10" t="s">
        <v>13</v>
      </c>
      <c r="D600" s="22" t="s">
        <v>817</v>
      </c>
      <c r="E600" s="103"/>
      <c r="F600" s="88">
        <f>+F601</f>
        <v>27829.8</v>
      </c>
    </row>
    <row r="601" spans="1:6" s="1" customFormat="1" ht="21.1" x14ac:dyDescent="0.35">
      <c r="A601" s="53" t="s">
        <v>430</v>
      </c>
      <c r="B601" s="9" t="s">
        <v>403</v>
      </c>
      <c r="C601" s="10" t="s">
        <v>13</v>
      </c>
      <c r="D601" s="10" t="s">
        <v>817</v>
      </c>
      <c r="E601" s="103" t="s">
        <v>14</v>
      </c>
      <c r="F601" s="88">
        <v>27829.8</v>
      </c>
    </row>
    <row r="602" spans="1:6" s="12" customFormat="1" ht="36.700000000000003" x14ac:dyDescent="0.35">
      <c r="A602" s="28" t="s">
        <v>427</v>
      </c>
      <c r="B602" s="9" t="s">
        <v>403</v>
      </c>
      <c r="C602" s="10" t="s">
        <v>13</v>
      </c>
      <c r="D602" s="22" t="s">
        <v>428</v>
      </c>
      <c r="E602" s="103"/>
      <c r="F602" s="88">
        <f t="shared" ref="F602" si="171">+F603</f>
        <v>372617.39999999997</v>
      </c>
    </row>
    <row r="603" spans="1:6" s="1" customFormat="1" ht="21.1" x14ac:dyDescent="0.35">
      <c r="A603" s="53" t="s">
        <v>430</v>
      </c>
      <c r="B603" s="9" t="s">
        <v>403</v>
      </c>
      <c r="C603" s="10" t="s">
        <v>13</v>
      </c>
      <c r="D603" s="22" t="s">
        <v>428</v>
      </c>
      <c r="E603" s="103" t="s">
        <v>14</v>
      </c>
      <c r="F603" s="88">
        <v>372617.39999999997</v>
      </c>
    </row>
    <row r="604" spans="1:6" s="1" customFormat="1" ht="21.1" x14ac:dyDescent="0.35">
      <c r="A604" s="50" t="s">
        <v>24</v>
      </c>
      <c r="B604" s="9" t="s">
        <v>403</v>
      </c>
      <c r="C604" s="10" t="s">
        <v>13</v>
      </c>
      <c r="D604" s="22" t="s">
        <v>429</v>
      </c>
      <c r="E604" s="103"/>
      <c r="F604" s="88">
        <f>F605</f>
        <v>1515.5</v>
      </c>
    </row>
    <row r="605" spans="1:6" s="1" customFormat="1" ht="36.700000000000003" x14ac:dyDescent="0.35">
      <c r="A605" s="59" t="s">
        <v>431</v>
      </c>
      <c r="B605" s="9" t="s">
        <v>403</v>
      </c>
      <c r="C605" s="10" t="s">
        <v>13</v>
      </c>
      <c r="D605" s="22" t="s">
        <v>432</v>
      </c>
      <c r="E605" s="103"/>
      <c r="F605" s="88">
        <f t="shared" ref="F605" si="172">+F606</f>
        <v>1515.5</v>
      </c>
    </row>
    <row r="606" spans="1:6" s="1" customFormat="1" ht="21.1" x14ac:dyDescent="0.35">
      <c r="A606" s="53" t="s">
        <v>430</v>
      </c>
      <c r="B606" s="9" t="s">
        <v>403</v>
      </c>
      <c r="C606" s="10" t="s">
        <v>13</v>
      </c>
      <c r="D606" s="22" t="s">
        <v>432</v>
      </c>
      <c r="E606" s="103" t="s">
        <v>14</v>
      </c>
      <c r="F606" s="88">
        <v>1515.5</v>
      </c>
    </row>
    <row r="607" spans="1:6" s="1" customFormat="1" ht="55.05" x14ac:dyDescent="0.35">
      <c r="A607" s="48" t="s">
        <v>183</v>
      </c>
      <c r="B607" s="9" t="s">
        <v>403</v>
      </c>
      <c r="C607" s="10" t="s">
        <v>13</v>
      </c>
      <c r="D607" s="10" t="s">
        <v>184</v>
      </c>
      <c r="E607" s="103"/>
      <c r="F607" s="88">
        <f t="shared" ref="F607" si="173">F608</f>
        <v>700.1</v>
      </c>
    </row>
    <row r="608" spans="1:6" s="1" customFormat="1" ht="21.1" x14ac:dyDescent="0.35">
      <c r="A608" s="55" t="s">
        <v>15</v>
      </c>
      <c r="B608" s="14" t="s">
        <v>403</v>
      </c>
      <c r="C608" s="15" t="s">
        <v>13</v>
      </c>
      <c r="D608" s="22" t="s">
        <v>197</v>
      </c>
      <c r="E608" s="79"/>
      <c r="F608" s="88">
        <f>+F609</f>
        <v>700.1</v>
      </c>
    </row>
    <row r="609" spans="1:6" s="1" customFormat="1" ht="21.1" x14ac:dyDescent="0.35">
      <c r="A609" s="54" t="s">
        <v>854</v>
      </c>
      <c r="B609" s="9" t="s">
        <v>403</v>
      </c>
      <c r="C609" s="10" t="s">
        <v>13</v>
      </c>
      <c r="D609" s="22" t="s">
        <v>853</v>
      </c>
      <c r="E609" s="103"/>
      <c r="F609" s="88">
        <f t="shared" ref="F609" si="174">+F610</f>
        <v>700.1</v>
      </c>
    </row>
    <row r="610" spans="1:6" s="1" customFormat="1" ht="21.1" x14ac:dyDescent="0.35">
      <c r="A610" s="53" t="s">
        <v>430</v>
      </c>
      <c r="B610" s="9" t="s">
        <v>403</v>
      </c>
      <c r="C610" s="10" t="s">
        <v>13</v>
      </c>
      <c r="D610" s="22" t="s">
        <v>853</v>
      </c>
      <c r="E610" s="103" t="s">
        <v>14</v>
      </c>
      <c r="F610" s="88">
        <v>700.1</v>
      </c>
    </row>
    <row r="611" spans="1:6" s="65" customFormat="1" ht="21.1" x14ac:dyDescent="0.35">
      <c r="A611" s="48" t="s">
        <v>80</v>
      </c>
      <c r="B611" s="9" t="s">
        <v>403</v>
      </c>
      <c r="C611" s="10" t="s">
        <v>13</v>
      </c>
      <c r="D611" s="22" t="s">
        <v>81</v>
      </c>
      <c r="E611" s="103"/>
      <c r="F611" s="88">
        <f t="shared" ref="F611:F612" si="175">SUM(F612)</f>
        <v>257.3</v>
      </c>
    </row>
    <row r="612" spans="1:6" s="12" customFormat="1" ht="21.1" x14ac:dyDescent="0.35">
      <c r="A612" s="48" t="s">
        <v>82</v>
      </c>
      <c r="B612" s="9" t="s">
        <v>403</v>
      </c>
      <c r="C612" s="10" t="s">
        <v>13</v>
      </c>
      <c r="D612" s="22" t="s">
        <v>83</v>
      </c>
      <c r="E612" s="103" t="s">
        <v>27</v>
      </c>
      <c r="F612" s="88">
        <f t="shared" si="175"/>
        <v>257.3</v>
      </c>
    </row>
    <row r="613" spans="1:6" s="1" customFormat="1" ht="21.1" x14ac:dyDescent="0.35">
      <c r="A613" s="53" t="s">
        <v>430</v>
      </c>
      <c r="B613" s="9" t="s">
        <v>403</v>
      </c>
      <c r="C613" s="10" t="s">
        <v>13</v>
      </c>
      <c r="D613" s="10" t="s">
        <v>83</v>
      </c>
      <c r="E613" s="103" t="s">
        <v>14</v>
      </c>
      <c r="F613" s="88">
        <v>257.3</v>
      </c>
    </row>
    <row r="614" spans="1:6" s="75" customFormat="1" ht="21.1" x14ac:dyDescent="0.35">
      <c r="A614" s="50" t="s">
        <v>36</v>
      </c>
      <c r="B614" s="9" t="s">
        <v>403</v>
      </c>
      <c r="C614" s="10" t="s">
        <v>13</v>
      </c>
      <c r="D614" s="10" t="s">
        <v>37</v>
      </c>
      <c r="E614" s="103"/>
      <c r="F614" s="88">
        <f t="shared" ref="F614" si="176">+F615</f>
        <v>1055.9000000000001</v>
      </c>
    </row>
    <row r="615" spans="1:6" s="1" customFormat="1" ht="21.1" x14ac:dyDescent="0.35">
      <c r="A615" s="50" t="s">
        <v>811</v>
      </c>
      <c r="B615" s="9" t="s">
        <v>403</v>
      </c>
      <c r="C615" s="10" t="s">
        <v>13</v>
      </c>
      <c r="D615" s="22" t="s">
        <v>812</v>
      </c>
      <c r="E615" s="103"/>
      <c r="F615" s="88">
        <f t="shared" ref="F615" si="177">+F616</f>
        <v>1055.9000000000001</v>
      </c>
    </row>
    <row r="616" spans="1:6" s="1" customFormat="1" ht="21.1" x14ac:dyDescent="0.35">
      <c r="A616" s="50" t="s">
        <v>809</v>
      </c>
      <c r="B616" s="9" t="s">
        <v>403</v>
      </c>
      <c r="C616" s="10" t="s">
        <v>13</v>
      </c>
      <c r="D616" s="22" t="s">
        <v>810</v>
      </c>
      <c r="E616" s="103"/>
      <c r="F616" s="88">
        <f t="shared" ref="F616" si="178">+F617</f>
        <v>1055.9000000000001</v>
      </c>
    </row>
    <row r="617" spans="1:6" ht="21.1" x14ac:dyDescent="0.35">
      <c r="A617" s="53" t="s">
        <v>808</v>
      </c>
      <c r="B617" s="9" t="s">
        <v>403</v>
      </c>
      <c r="C617" s="10" t="s">
        <v>13</v>
      </c>
      <c r="D617" s="15" t="s">
        <v>807</v>
      </c>
      <c r="E617" s="103"/>
      <c r="F617" s="88">
        <f t="shared" ref="F617" si="179">+F618</f>
        <v>1055.9000000000001</v>
      </c>
    </row>
    <row r="618" spans="1:6" s="1" customFormat="1" ht="21.1" x14ac:dyDescent="0.35">
      <c r="A618" s="53" t="s">
        <v>430</v>
      </c>
      <c r="B618" s="9" t="s">
        <v>403</v>
      </c>
      <c r="C618" s="10" t="s">
        <v>13</v>
      </c>
      <c r="D618" s="15" t="s">
        <v>807</v>
      </c>
      <c r="E618" s="103" t="s">
        <v>14</v>
      </c>
      <c r="F618" s="88">
        <v>1055.9000000000001</v>
      </c>
    </row>
    <row r="619" spans="1:6" s="8" customFormat="1" ht="21.1" x14ac:dyDescent="0.35">
      <c r="A619" s="33" t="s">
        <v>433</v>
      </c>
      <c r="B619" s="9" t="s">
        <v>403</v>
      </c>
      <c r="C619" s="10" t="s">
        <v>1</v>
      </c>
      <c r="D619" s="10"/>
      <c r="E619" s="103"/>
      <c r="F619" s="88">
        <f>+F620+F659+F667+F664</f>
        <v>804608.10000000009</v>
      </c>
    </row>
    <row r="620" spans="1:6" s="65" customFormat="1" ht="37.4" x14ac:dyDescent="0.35">
      <c r="A620" s="50" t="s">
        <v>769</v>
      </c>
      <c r="B620" s="9" t="s">
        <v>403</v>
      </c>
      <c r="C620" s="10" t="s">
        <v>1</v>
      </c>
      <c r="D620" s="10" t="s">
        <v>434</v>
      </c>
      <c r="E620" s="103"/>
      <c r="F620" s="88">
        <f t="shared" ref="F620" si="180">+F621</f>
        <v>802996.00000000012</v>
      </c>
    </row>
    <row r="621" spans="1:6" s="16" customFormat="1" ht="21.1" x14ac:dyDescent="0.35">
      <c r="A621" s="50" t="s">
        <v>760</v>
      </c>
      <c r="B621" s="9" t="s">
        <v>403</v>
      </c>
      <c r="C621" s="10" t="s">
        <v>1</v>
      </c>
      <c r="D621" s="22" t="s">
        <v>435</v>
      </c>
      <c r="E621" s="103"/>
      <c r="F621" s="88">
        <f>+F622+F629+F632+F635+F638+F651+F648</f>
        <v>802996.00000000012</v>
      </c>
    </row>
    <row r="622" spans="1:6" s="12" customFormat="1" ht="21.1" x14ac:dyDescent="0.35">
      <c r="A622" s="50" t="s">
        <v>269</v>
      </c>
      <c r="B622" s="9" t="s">
        <v>403</v>
      </c>
      <c r="C622" s="10" t="s">
        <v>1</v>
      </c>
      <c r="D622" s="22" t="s">
        <v>436</v>
      </c>
      <c r="E622" s="103"/>
      <c r="F622" s="88">
        <f>+F623+F627</f>
        <v>27855.299999999996</v>
      </c>
    </row>
    <row r="623" spans="1:6" s="12" customFormat="1" ht="21.1" x14ac:dyDescent="0.35">
      <c r="A623" s="50" t="s">
        <v>437</v>
      </c>
      <c r="B623" s="9" t="s">
        <v>403</v>
      </c>
      <c r="C623" s="10" t="s">
        <v>1</v>
      </c>
      <c r="D623" s="22" t="s">
        <v>438</v>
      </c>
      <c r="E623" s="103"/>
      <c r="F623" s="88">
        <f t="shared" ref="F623" si="181">SUM(F624:F626)</f>
        <v>23662.699999999997</v>
      </c>
    </row>
    <row r="624" spans="1:6" s="1" customFormat="1" ht="36.700000000000003" x14ac:dyDescent="0.35">
      <c r="A624" s="28" t="s">
        <v>28</v>
      </c>
      <c r="B624" s="9" t="s">
        <v>403</v>
      </c>
      <c r="C624" s="10" t="s">
        <v>1</v>
      </c>
      <c r="D624" s="22" t="s">
        <v>438</v>
      </c>
      <c r="E624" s="103" t="s">
        <v>29</v>
      </c>
      <c r="F624" s="88">
        <v>8008.5999999999976</v>
      </c>
    </row>
    <row r="625" spans="1:6" s="1" customFormat="1" ht="21.1" x14ac:dyDescent="0.35">
      <c r="A625" s="28" t="s">
        <v>411</v>
      </c>
      <c r="B625" s="9" t="s">
        <v>403</v>
      </c>
      <c r="C625" s="10" t="s">
        <v>1</v>
      </c>
      <c r="D625" s="22" t="s">
        <v>438</v>
      </c>
      <c r="E625" s="103" t="s">
        <v>322</v>
      </c>
      <c r="F625" s="88">
        <v>6834.9000000000005</v>
      </c>
    </row>
    <row r="626" spans="1:6" s="1" customFormat="1" ht="21.1" x14ac:dyDescent="0.35">
      <c r="A626" s="53" t="s">
        <v>430</v>
      </c>
      <c r="B626" s="9" t="s">
        <v>403</v>
      </c>
      <c r="C626" s="10" t="s">
        <v>1</v>
      </c>
      <c r="D626" s="22" t="s">
        <v>438</v>
      </c>
      <c r="E626" s="103" t="s">
        <v>14</v>
      </c>
      <c r="F626" s="88">
        <v>8819.2000000000007</v>
      </c>
    </row>
    <row r="627" spans="1:6" s="12" customFormat="1" ht="37.4" x14ac:dyDescent="0.35">
      <c r="A627" s="50" t="s">
        <v>833</v>
      </c>
      <c r="B627" s="9" t="s">
        <v>403</v>
      </c>
      <c r="C627" s="10" t="s">
        <v>1</v>
      </c>
      <c r="D627" s="22" t="s">
        <v>834</v>
      </c>
      <c r="E627" s="103"/>
      <c r="F627" s="88">
        <f>F628</f>
        <v>4192.6000000000004</v>
      </c>
    </row>
    <row r="628" spans="1:6" s="1" customFormat="1" ht="36.700000000000003" x14ac:dyDescent="0.35">
      <c r="A628" s="28" t="s">
        <v>28</v>
      </c>
      <c r="B628" s="9" t="s">
        <v>403</v>
      </c>
      <c r="C628" s="10" t="s">
        <v>1</v>
      </c>
      <c r="D628" s="22" t="s">
        <v>834</v>
      </c>
      <c r="E628" s="103" t="s">
        <v>29</v>
      </c>
      <c r="F628" s="88">
        <v>4192.6000000000004</v>
      </c>
    </row>
    <row r="629" spans="1:6" ht="21.1" x14ac:dyDescent="0.35">
      <c r="A629" s="29" t="s">
        <v>15</v>
      </c>
      <c r="B629" s="9" t="s">
        <v>403</v>
      </c>
      <c r="C629" s="10" t="s">
        <v>1</v>
      </c>
      <c r="D629" s="22" t="s">
        <v>439</v>
      </c>
      <c r="E629" s="103"/>
      <c r="F629" s="88">
        <f t="shared" ref="F629" si="182">+F630</f>
        <v>5250.8</v>
      </c>
    </row>
    <row r="630" spans="1:6" ht="21.1" x14ac:dyDescent="0.35">
      <c r="A630" s="50" t="s">
        <v>413</v>
      </c>
      <c r="B630" s="9" t="s">
        <v>403</v>
      </c>
      <c r="C630" s="10" t="s">
        <v>1</v>
      </c>
      <c r="D630" s="22" t="s">
        <v>440</v>
      </c>
      <c r="E630" s="103"/>
      <c r="F630" s="88">
        <f t="shared" ref="F630" si="183">+F631</f>
        <v>5250.8</v>
      </c>
    </row>
    <row r="631" spans="1:6" s="1" customFormat="1" ht="21.1" x14ac:dyDescent="0.35">
      <c r="A631" s="53" t="s">
        <v>430</v>
      </c>
      <c r="B631" s="9" t="s">
        <v>403</v>
      </c>
      <c r="C631" s="10" t="s">
        <v>1</v>
      </c>
      <c r="D631" s="22" t="s">
        <v>440</v>
      </c>
      <c r="E631" s="103" t="s">
        <v>14</v>
      </c>
      <c r="F631" s="88">
        <v>5250.8</v>
      </c>
    </row>
    <row r="632" spans="1:6" s="12" customFormat="1" ht="21.1" x14ac:dyDescent="0.35">
      <c r="A632" s="29" t="s">
        <v>224</v>
      </c>
      <c r="B632" s="9" t="s">
        <v>403</v>
      </c>
      <c r="C632" s="10" t="s">
        <v>1</v>
      </c>
      <c r="D632" s="22" t="s">
        <v>443</v>
      </c>
      <c r="E632" s="103"/>
      <c r="F632" s="88">
        <f t="shared" ref="F632" si="184">+F633</f>
        <v>6062.6</v>
      </c>
    </row>
    <row r="633" spans="1:6" s="12" customFormat="1" ht="37.4" x14ac:dyDescent="0.35">
      <c r="A633" s="50" t="s">
        <v>444</v>
      </c>
      <c r="B633" s="9" t="s">
        <v>403</v>
      </c>
      <c r="C633" s="10" t="s">
        <v>1</v>
      </c>
      <c r="D633" s="22" t="s">
        <v>445</v>
      </c>
      <c r="E633" s="103"/>
      <c r="F633" s="88">
        <f t="shared" ref="F633" si="185">+F634</f>
        <v>6062.6</v>
      </c>
    </row>
    <row r="634" spans="1:6" s="1" customFormat="1" ht="21.1" x14ac:dyDescent="0.35">
      <c r="A634" s="53" t="s">
        <v>430</v>
      </c>
      <c r="B634" s="9" t="s">
        <v>403</v>
      </c>
      <c r="C634" s="10" t="s">
        <v>1</v>
      </c>
      <c r="D634" s="22" t="s">
        <v>445</v>
      </c>
      <c r="E634" s="103" t="s">
        <v>14</v>
      </c>
      <c r="F634" s="88">
        <v>6062.6</v>
      </c>
    </row>
    <row r="635" spans="1:6" s="12" customFormat="1" ht="21.1" x14ac:dyDescent="0.35">
      <c r="A635" s="50" t="s">
        <v>90</v>
      </c>
      <c r="B635" s="9" t="s">
        <v>403</v>
      </c>
      <c r="C635" s="10" t="s">
        <v>1</v>
      </c>
      <c r="D635" s="22" t="s">
        <v>446</v>
      </c>
      <c r="E635" s="103"/>
      <c r="F635" s="88">
        <f t="shared" ref="F635" si="186">+F636</f>
        <v>1593.1</v>
      </c>
    </row>
    <row r="636" spans="1:6" s="12" customFormat="1" ht="21.1" x14ac:dyDescent="0.35">
      <c r="A636" s="50" t="s">
        <v>447</v>
      </c>
      <c r="B636" s="9" t="s">
        <v>403</v>
      </c>
      <c r="C636" s="10" t="s">
        <v>1</v>
      </c>
      <c r="D636" s="22" t="s">
        <v>448</v>
      </c>
      <c r="E636" s="103"/>
      <c r="F636" s="88">
        <f t="shared" ref="F636" si="187">+F637</f>
        <v>1593.1</v>
      </c>
    </row>
    <row r="637" spans="1:6" s="31" customFormat="1" ht="21.1" x14ac:dyDescent="0.35">
      <c r="A637" s="53" t="s">
        <v>430</v>
      </c>
      <c r="B637" s="9" t="s">
        <v>403</v>
      </c>
      <c r="C637" s="10" t="s">
        <v>1</v>
      </c>
      <c r="D637" s="22" t="s">
        <v>448</v>
      </c>
      <c r="E637" s="103" t="s">
        <v>14</v>
      </c>
      <c r="F637" s="88">
        <v>1593.1</v>
      </c>
    </row>
    <row r="638" spans="1:6" s="12" customFormat="1" ht="37.4" x14ac:dyDescent="0.35">
      <c r="A638" s="50" t="s">
        <v>16</v>
      </c>
      <c r="B638" s="9" t="s">
        <v>403</v>
      </c>
      <c r="C638" s="10" t="s">
        <v>1</v>
      </c>
      <c r="D638" s="22" t="s">
        <v>449</v>
      </c>
      <c r="E638" s="103"/>
      <c r="F638" s="88">
        <f>SUM(F639+F642+F646+F644)</f>
        <v>693001.3</v>
      </c>
    </row>
    <row r="639" spans="1:6" s="12" customFormat="1" ht="21.1" x14ac:dyDescent="0.35">
      <c r="A639" s="50" t="s">
        <v>17</v>
      </c>
      <c r="B639" s="9" t="s">
        <v>403</v>
      </c>
      <c r="C639" s="10" t="s">
        <v>1</v>
      </c>
      <c r="D639" s="22" t="s">
        <v>450</v>
      </c>
      <c r="E639" s="103"/>
      <c r="F639" s="88">
        <f t="shared" ref="F639" si="188">SUM(F640)</f>
        <v>155228.9</v>
      </c>
    </row>
    <row r="640" spans="1:6" s="12" customFormat="1" ht="21.1" x14ac:dyDescent="0.35">
      <c r="A640" s="50" t="s">
        <v>451</v>
      </c>
      <c r="B640" s="9" t="s">
        <v>403</v>
      </c>
      <c r="C640" s="10" t="s">
        <v>1</v>
      </c>
      <c r="D640" s="22" t="s">
        <v>452</v>
      </c>
      <c r="E640" s="103"/>
      <c r="F640" s="88">
        <f t="shared" ref="F640" si="189">+F641</f>
        <v>155228.9</v>
      </c>
    </row>
    <row r="641" spans="1:6" s="1" customFormat="1" ht="21.1" x14ac:dyDescent="0.35">
      <c r="A641" s="53" t="s">
        <v>430</v>
      </c>
      <c r="B641" s="9" t="s">
        <v>403</v>
      </c>
      <c r="C641" s="10" t="s">
        <v>1</v>
      </c>
      <c r="D641" s="22" t="s">
        <v>452</v>
      </c>
      <c r="E641" s="103" t="s">
        <v>14</v>
      </c>
      <c r="F641" s="88">
        <v>155228.9</v>
      </c>
    </row>
    <row r="642" spans="1:6" s="1" customFormat="1" ht="40.75" customHeight="1" x14ac:dyDescent="0.35">
      <c r="A642" s="28" t="s">
        <v>793</v>
      </c>
      <c r="B642" s="9" t="s">
        <v>403</v>
      </c>
      <c r="C642" s="10" t="s">
        <v>1</v>
      </c>
      <c r="D642" s="22" t="s">
        <v>453</v>
      </c>
      <c r="E642" s="103"/>
      <c r="F642" s="88">
        <f t="shared" ref="F642" si="190">+F643</f>
        <v>29826.2</v>
      </c>
    </row>
    <row r="643" spans="1:6" s="1" customFormat="1" ht="21.1" x14ac:dyDescent="0.35">
      <c r="A643" s="53" t="s">
        <v>430</v>
      </c>
      <c r="B643" s="9" t="s">
        <v>403</v>
      </c>
      <c r="C643" s="10" t="s">
        <v>1</v>
      </c>
      <c r="D643" s="22" t="s">
        <v>453</v>
      </c>
      <c r="E643" s="103" t="s">
        <v>14</v>
      </c>
      <c r="F643" s="88">
        <v>29826.2</v>
      </c>
    </row>
    <row r="644" spans="1:6" s="12" customFormat="1" ht="21.1" x14ac:dyDescent="0.35">
      <c r="A644" s="62" t="s">
        <v>803</v>
      </c>
      <c r="B644" s="9" t="s">
        <v>403</v>
      </c>
      <c r="C644" s="10" t="s">
        <v>1</v>
      </c>
      <c r="D644" s="22" t="s">
        <v>818</v>
      </c>
      <c r="E644" s="103"/>
      <c r="F644" s="88">
        <f>+F645</f>
        <v>42728.6</v>
      </c>
    </row>
    <row r="645" spans="1:6" s="1" customFormat="1" ht="21.1" x14ac:dyDescent="0.35">
      <c r="A645" s="53" t="s">
        <v>430</v>
      </c>
      <c r="B645" s="9" t="s">
        <v>403</v>
      </c>
      <c r="C645" s="10" t="s">
        <v>1</v>
      </c>
      <c r="D645" s="10" t="s">
        <v>818</v>
      </c>
      <c r="E645" s="103" t="s">
        <v>14</v>
      </c>
      <c r="F645" s="88">
        <v>42728.6</v>
      </c>
    </row>
    <row r="646" spans="1:6" s="12" customFormat="1" ht="36.700000000000003" x14ac:dyDescent="0.35">
      <c r="A646" s="28" t="s">
        <v>454</v>
      </c>
      <c r="B646" s="9" t="s">
        <v>403</v>
      </c>
      <c r="C646" s="10" t="s">
        <v>1</v>
      </c>
      <c r="D646" s="22" t="s">
        <v>455</v>
      </c>
      <c r="E646" s="103"/>
      <c r="F646" s="88">
        <f t="shared" ref="F646" si="191">+F647</f>
        <v>465217.60000000003</v>
      </c>
    </row>
    <row r="647" spans="1:6" s="1" customFormat="1" ht="21.1" x14ac:dyDescent="0.35">
      <c r="A647" s="53" t="s">
        <v>430</v>
      </c>
      <c r="B647" s="9" t="s">
        <v>403</v>
      </c>
      <c r="C647" s="10" t="s">
        <v>1</v>
      </c>
      <c r="D647" s="22" t="s">
        <v>455</v>
      </c>
      <c r="E647" s="103" t="s">
        <v>14</v>
      </c>
      <c r="F647" s="88">
        <v>465217.60000000003</v>
      </c>
    </row>
    <row r="648" spans="1:6" s="1" customFormat="1" ht="37.4" x14ac:dyDescent="0.35">
      <c r="A648" s="29" t="s">
        <v>775</v>
      </c>
      <c r="B648" s="9" t="s">
        <v>403</v>
      </c>
      <c r="C648" s="10" t="s">
        <v>1</v>
      </c>
      <c r="D648" s="22" t="s">
        <v>774</v>
      </c>
      <c r="E648" s="103"/>
      <c r="F648" s="88">
        <f t="shared" ref="F648" si="192">SUM(F649)</f>
        <v>4364</v>
      </c>
    </row>
    <row r="649" spans="1:6" s="1" customFormat="1" ht="38.9" customHeight="1" x14ac:dyDescent="0.35">
      <c r="A649" s="58" t="s">
        <v>776</v>
      </c>
      <c r="B649" s="9" t="s">
        <v>403</v>
      </c>
      <c r="C649" s="10" t="s">
        <v>1</v>
      </c>
      <c r="D649" s="22" t="s">
        <v>777</v>
      </c>
      <c r="E649" s="103"/>
      <c r="F649" s="88">
        <f t="shared" ref="F649" si="193">+F650</f>
        <v>4364</v>
      </c>
    </row>
    <row r="650" spans="1:6" s="1" customFormat="1" ht="21.1" x14ac:dyDescent="0.35">
      <c r="A650" s="53" t="s">
        <v>430</v>
      </c>
      <c r="B650" s="9" t="s">
        <v>403</v>
      </c>
      <c r="C650" s="10" t="s">
        <v>1</v>
      </c>
      <c r="D650" s="22" t="s">
        <v>777</v>
      </c>
      <c r="E650" s="103" t="s">
        <v>14</v>
      </c>
      <c r="F650" s="88">
        <v>4364</v>
      </c>
    </row>
    <row r="651" spans="1:6" s="12" customFormat="1" ht="21.1" x14ac:dyDescent="0.35">
      <c r="A651" s="50" t="s">
        <v>24</v>
      </c>
      <c r="B651" s="9" t="s">
        <v>403</v>
      </c>
      <c r="C651" s="10" t="s">
        <v>1</v>
      </c>
      <c r="D651" s="22" t="s">
        <v>456</v>
      </c>
      <c r="E651" s="103"/>
      <c r="F651" s="88">
        <f t="shared" ref="F651" si="194">F655+F652+F657</f>
        <v>64868.9</v>
      </c>
    </row>
    <row r="652" spans="1:6" s="12" customFormat="1" ht="21.25" customHeight="1" x14ac:dyDescent="0.35">
      <c r="A652" s="50" t="s">
        <v>457</v>
      </c>
      <c r="B652" s="9" t="s">
        <v>403</v>
      </c>
      <c r="C652" s="10" t="s">
        <v>1</v>
      </c>
      <c r="D652" s="22" t="s">
        <v>458</v>
      </c>
      <c r="E652" s="103"/>
      <c r="F652" s="88">
        <f t="shared" ref="F652" si="195">+F653+F654</f>
        <v>21616.400000000001</v>
      </c>
    </row>
    <row r="653" spans="1:6" s="1" customFormat="1" ht="36.700000000000003" x14ac:dyDescent="0.35">
      <c r="A653" s="28" t="s">
        <v>459</v>
      </c>
      <c r="B653" s="9" t="s">
        <v>403</v>
      </c>
      <c r="C653" s="10" t="s">
        <v>1</v>
      </c>
      <c r="D653" s="22" t="s">
        <v>458</v>
      </c>
      <c r="E653" s="103" t="s">
        <v>460</v>
      </c>
      <c r="F653" s="88">
        <v>577.1</v>
      </c>
    </row>
    <row r="654" spans="1:6" s="1" customFormat="1" ht="21.1" x14ac:dyDescent="0.35">
      <c r="A654" s="53" t="s">
        <v>430</v>
      </c>
      <c r="B654" s="9" t="s">
        <v>403</v>
      </c>
      <c r="C654" s="10" t="s">
        <v>1</v>
      </c>
      <c r="D654" s="22" t="s">
        <v>458</v>
      </c>
      <c r="E654" s="103" t="s">
        <v>14</v>
      </c>
      <c r="F654" s="88">
        <v>21039.300000000003</v>
      </c>
    </row>
    <row r="655" spans="1:6" s="1" customFormat="1" ht="55.05" x14ac:dyDescent="0.35">
      <c r="A655" s="59" t="s">
        <v>461</v>
      </c>
      <c r="B655" s="9" t="s">
        <v>403</v>
      </c>
      <c r="C655" s="10" t="s">
        <v>1</v>
      </c>
      <c r="D655" s="22" t="s">
        <v>462</v>
      </c>
      <c r="E655" s="103"/>
      <c r="F655" s="88">
        <f t="shared" ref="F655" si="196">+F656</f>
        <v>37565.5</v>
      </c>
    </row>
    <row r="656" spans="1:6" s="1" customFormat="1" ht="21.1" x14ac:dyDescent="0.35">
      <c r="A656" s="53" t="s">
        <v>430</v>
      </c>
      <c r="B656" s="9" t="s">
        <v>403</v>
      </c>
      <c r="C656" s="10" t="s">
        <v>1</v>
      </c>
      <c r="D656" s="22" t="s">
        <v>462</v>
      </c>
      <c r="E656" s="103" t="s">
        <v>14</v>
      </c>
      <c r="F656" s="88">
        <v>37565.5</v>
      </c>
    </row>
    <row r="657" spans="1:6" s="1" customFormat="1" ht="36.700000000000003" x14ac:dyDescent="0.35">
      <c r="A657" s="59" t="s">
        <v>463</v>
      </c>
      <c r="B657" s="9" t="s">
        <v>403</v>
      </c>
      <c r="C657" s="10" t="s">
        <v>1</v>
      </c>
      <c r="D657" s="22" t="s">
        <v>464</v>
      </c>
      <c r="E657" s="103"/>
      <c r="F657" s="88">
        <f t="shared" ref="F657" si="197">+F658</f>
        <v>5687</v>
      </c>
    </row>
    <row r="658" spans="1:6" s="1" customFormat="1" ht="21.1" x14ac:dyDescent="0.35">
      <c r="A658" s="53" t="s">
        <v>430</v>
      </c>
      <c r="B658" s="9" t="s">
        <v>403</v>
      </c>
      <c r="C658" s="10" t="s">
        <v>1</v>
      </c>
      <c r="D658" s="22" t="s">
        <v>464</v>
      </c>
      <c r="E658" s="103" t="s">
        <v>14</v>
      </c>
      <c r="F658" s="88">
        <v>5687</v>
      </c>
    </row>
    <row r="659" spans="1:6" s="65" customFormat="1" ht="55.05" x14ac:dyDescent="0.35">
      <c r="A659" s="48" t="s">
        <v>183</v>
      </c>
      <c r="B659" s="9" t="s">
        <v>403</v>
      </c>
      <c r="C659" s="10" t="s">
        <v>1</v>
      </c>
      <c r="D659" s="10" t="s">
        <v>184</v>
      </c>
      <c r="E659" s="103"/>
      <c r="F659" s="88">
        <f t="shared" ref="F659:F661" si="198">F660</f>
        <v>48</v>
      </c>
    </row>
    <row r="660" spans="1:6" s="11" customFormat="1" ht="21.1" x14ac:dyDescent="0.35">
      <c r="A660" s="48" t="s">
        <v>26</v>
      </c>
      <c r="B660" s="14" t="s">
        <v>403</v>
      </c>
      <c r="C660" s="15" t="s">
        <v>1</v>
      </c>
      <c r="D660" s="22" t="s">
        <v>185</v>
      </c>
      <c r="E660" s="79"/>
      <c r="F660" s="88">
        <f t="shared" si="198"/>
        <v>48</v>
      </c>
    </row>
    <row r="661" spans="1:6" s="16" customFormat="1" ht="21.1" x14ac:dyDescent="0.35">
      <c r="A661" s="54" t="s">
        <v>465</v>
      </c>
      <c r="B661" s="9" t="s">
        <v>403</v>
      </c>
      <c r="C661" s="10" t="s">
        <v>1</v>
      </c>
      <c r="D661" s="22" t="s">
        <v>741</v>
      </c>
      <c r="E661" s="103"/>
      <c r="F661" s="88">
        <f t="shared" si="198"/>
        <v>48</v>
      </c>
    </row>
    <row r="662" spans="1:6" s="12" customFormat="1" ht="55.05" x14ac:dyDescent="0.35">
      <c r="A662" s="54" t="s">
        <v>466</v>
      </c>
      <c r="B662" s="9" t="s">
        <v>403</v>
      </c>
      <c r="C662" s="10" t="s">
        <v>1</v>
      </c>
      <c r="D662" s="22" t="s">
        <v>742</v>
      </c>
      <c r="E662" s="103"/>
      <c r="F662" s="88">
        <f t="shared" ref="F662" si="199">+F663</f>
        <v>48</v>
      </c>
    </row>
    <row r="663" spans="1:6" s="1" customFormat="1" ht="21.1" x14ac:dyDescent="0.35">
      <c r="A663" s="53" t="s">
        <v>430</v>
      </c>
      <c r="B663" s="9" t="s">
        <v>403</v>
      </c>
      <c r="C663" s="10" t="s">
        <v>1</v>
      </c>
      <c r="D663" s="22" t="s">
        <v>742</v>
      </c>
      <c r="E663" s="103" t="s">
        <v>14</v>
      </c>
      <c r="F663" s="88">
        <v>48</v>
      </c>
    </row>
    <row r="664" spans="1:6" s="65" customFormat="1" ht="21.1" x14ac:dyDescent="0.35">
      <c r="A664" s="48" t="s">
        <v>80</v>
      </c>
      <c r="B664" s="9" t="s">
        <v>403</v>
      </c>
      <c r="C664" s="10" t="s">
        <v>1</v>
      </c>
      <c r="D664" s="22" t="s">
        <v>81</v>
      </c>
      <c r="E664" s="103"/>
      <c r="F664" s="88">
        <f t="shared" ref="F664:F665" si="200">SUM(F665)</f>
        <v>196.9</v>
      </c>
    </row>
    <row r="665" spans="1:6" s="12" customFormat="1" ht="21.1" x14ac:dyDescent="0.35">
      <c r="A665" s="48" t="s">
        <v>82</v>
      </c>
      <c r="B665" s="9" t="s">
        <v>403</v>
      </c>
      <c r="C665" s="10" t="s">
        <v>1</v>
      </c>
      <c r="D665" s="22" t="s">
        <v>83</v>
      </c>
      <c r="E665" s="103" t="s">
        <v>27</v>
      </c>
      <c r="F665" s="88">
        <f t="shared" si="200"/>
        <v>196.9</v>
      </c>
    </row>
    <row r="666" spans="1:6" s="1" customFormat="1" ht="21.1" x14ac:dyDescent="0.35">
      <c r="A666" s="53" t="s">
        <v>430</v>
      </c>
      <c r="B666" s="9" t="s">
        <v>403</v>
      </c>
      <c r="C666" s="10" t="s">
        <v>1</v>
      </c>
      <c r="D666" s="10" t="s">
        <v>83</v>
      </c>
      <c r="E666" s="103" t="s">
        <v>14</v>
      </c>
      <c r="F666" s="88">
        <v>196.9</v>
      </c>
    </row>
    <row r="667" spans="1:6" s="75" customFormat="1" ht="21.1" x14ac:dyDescent="0.35">
      <c r="A667" s="50" t="s">
        <v>36</v>
      </c>
      <c r="B667" s="9" t="s">
        <v>403</v>
      </c>
      <c r="C667" s="10" t="s">
        <v>1</v>
      </c>
      <c r="D667" s="10" t="s">
        <v>37</v>
      </c>
      <c r="E667" s="103"/>
      <c r="F667" s="88">
        <f t="shared" ref="F667:F670" si="201">+F668</f>
        <v>1367.2</v>
      </c>
    </row>
    <row r="668" spans="1:6" s="1" customFormat="1" ht="21.1" x14ac:dyDescent="0.35">
      <c r="A668" s="50" t="s">
        <v>811</v>
      </c>
      <c r="B668" s="9" t="s">
        <v>403</v>
      </c>
      <c r="C668" s="10" t="s">
        <v>1</v>
      </c>
      <c r="D668" s="22" t="s">
        <v>812</v>
      </c>
      <c r="E668" s="103"/>
      <c r="F668" s="88">
        <f t="shared" si="201"/>
        <v>1367.2</v>
      </c>
    </row>
    <row r="669" spans="1:6" s="1" customFormat="1" ht="21.1" x14ac:dyDescent="0.35">
      <c r="A669" s="50" t="s">
        <v>809</v>
      </c>
      <c r="B669" s="9" t="s">
        <v>403</v>
      </c>
      <c r="C669" s="10" t="s">
        <v>1</v>
      </c>
      <c r="D669" s="22" t="s">
        <v>810</v>
      </c>
      <c r="E669" s="103"/>
      <c r="F669" s="88">
        <f t="shared" si="201"/>
        <v>1367.2</v>
      </c>
    </row>
    <row r="670" spans="1:6" ht="21.1" x14ac:dyDescent="0.35">
      <c r="A670" s="53" t="s">
        <v>808</v>
      </c>
      <c r="B670" s="9" t="s">
        <v>403</v>
      </c>
      <c r="C670" s="10" t="s">
        <v>1</v>
      </c>
      <c r="D670" s="15" t="s">
        <v>807</v>
      </c>
      <c r="E670" s="103"/>
      <c r="F670" s="88">
        <f t="shared" si="201"/>
        <v>1367.2</v>
      </c>
    </row>
    <row r="671" spans="1:6" s="1" customFormat="1" ht="21.1" x14ac:dyDescent="0.35">
      <c r="A671" s="53" t="s">
        <v>430</v>
      </c>
      <c r="B671" s="9" t="s">
        <v>403</v>
      </c>
      <c r="C671" s="10" t="s">
        <v>1</v>
      </c>
      <c r="D671" s="15" t="s">
        <v>807</v>
      </c>
      <c r="E671" s="103" t="s">
        <v>14</v>
      </c>
      <c r="F671" s="88">
        <v>1367.2</v>
      </c>
    </row>
    <row r="672" spans="1:6" s="8" customFormat="1" ht="21.1" x14ac:dyDescent="0.35">
      <c r="A672" s="33" t="s">
        <v>467</v>
      </c>
      <c r="B672" s="9" t="s">
        <v>403</v>
      </c>
      <c r="C672" s="10" t="s">
        <v>25</v>
      </c>
      <c r="D672" s="10"/>
      <c r="E672" s="103"/>
      <c r="F672" s="88">
        <f>+F673+F703+F730</f>
        <v>112183.6</v>
      </c>
    </row>
    <row r="673" spans="1:6" s="65" customFormat="1" ht="37.4" x14ac:dyDescent="0.35">
      <c r="A673" s="50" t="s">
        <v>769</v>
      </c>
      <c r="B673" s="9" t="s">
        <v>403</v>
      </c>
      <c r="C673" s="10" t="s">
        <v>25</v>
      </c>
      <c r="D673" s="10" t="s">
        <v>434</v>
      </c>
      <c r="E673" s="103"/>
      <c r="F673" s="88">
        <f t="shared" ref="F673" si="202">+F674</f>
        <v>42004.6</v>
      </c>
    </row>
    <row r="674" spans="1:6" ht="21.1" x14ac:dyDescent="0.35">
      <c r="A674" s="50" t="s">
        <v>761</v>
      </c>
      <c r="B674" s="9" t="s">
        <v>403</v>
      </c>
      <c r="C674" s="10" t="s">
        <v>25</v>
      </c>
      <c r="D674" s="22" t="s">
        <v>468</v>
      </c>
      <c r="E674" s="103"/>
      <c r="F674" s="88">
        <f>+F675+F686+F689+F692+F681</f>
        <v>42004.6</v>
      </c>
    </row>
    <row r="675" spans="1:6" s="1" customFormat="1" ht="21.1" x14ac:dyDescent="0.35">
      <c r="A675" s="50" t="s">
        <v>357</v>
      </c>
      <c r="B675" s="9" t="s">
        <v>403</v>
      </c>
      <c r="C675" s="10" t="s">
        <v>25</v>
      </c>
      <c r="D675" s="22" t="s">
        <v>469</v>
      </c>
      <c r="E675" s="103"/>
      <c r="F675" s="88">
        <f>F676+F679</f>
        <v>971.90000000000009</v>
      </c>
    </row>
    <row r="676" spans="1:6" s="1" customFormat="1" ht="21.1" x14ac:dyDescent="0.35">
      <c r="A676" s="50" t="s">
        <v>470</v>
      </c>
      <c r="B676" s="9" t="s">
        <v>403</v>
      </c>
      <c r="C676" s="10" t="s">
        <v>25</v>
      </c>
      <c r="D676" s="22" t="s">
        <v>471</v>
      </c>
      <c r="E676" s="103"/>
      <c r="F676" s="88">
        <f>SUM(F677:F678)</f>
        <v>392.2</v>
      </c>
    </row>
    <row r="677" spans="1:6" s="1" customFormat="1" ht="36.700000000000003" x14ac:dyDescent="0.35">
      <c r="A677" s="28" t="s">
        <v>28</v>
      </c>
      <c r="B677" s="9" t="s">
        <v>403</v>
      </c>
      <c r="C677" s="10" t="s">
        <v>25</v>
      </c>
      <c r="D677" s="22" t="s">
        <v>471</v>
      </c>
      <c r="E677" s="103" t="s">
        <v>29</v>
      </c>
      <c r="F677" s="88">
        <v>60.7</v>
      </c>
    </row>
    <row r="678" spans="1:6" s="1" customFormat="1" ht="21.1" x14ac:dyDescent="0.35">
      <c r="A678" s="53" t="s">
        <v>430</v>
      </c>
      <c r="B678" s="9" t="s">
        <v>403</v>
      </c>
      <c r="C678" s="10" t="s">
        <v>25</v>
      </c>
      <c r="D678" s="22" t="s">
        <v>471</v>
      </c>
      <c r="E678" s="103" t="s">
        <v>14</v>
      </c>
      <c r="F678" s="88">
        <v>331.5</v>
      </c>
    </row>
    <row r="679" spans="1:6" ht="55.05" x14ac:dyDescent="0.35">
      <c r="A679" s="28" t="s">
        <v>472</v>
      </c>
      <c r="B679" s="9" t="s">
        <v>403</v>
      </c>
      <c r="C679" s="10" t="s">
        <v>25</v>
      </c>
      <c r="D679" s="22" t="s">
        <v>473</v>
      </c>
      <c r="E679" s="103"/>
      <c r="F679" s="88">
        <f t="shared" ref="F679" si="203">+F680</f>
        <v>579.70000000000005</v>
      </c>
    </row>
    <row r="680" spans="1:6" s="1" customFormat="1" ht="21.1" x14ac:dyDescent="0.35">
      <c r="A680" s="53" t="s">
        <v>430</v>
      </c>
      <c r="B680" s="9" t="s">
        <v>403</v>
      </c>
      <c r="C680" s="10" t="s">
        <v>25</v>
      </c>
      <c r="D680" s="22" t="s">
        <v>473</v>
      </c>
      <c r="E680" s="103" t="s">
        <v>14</v>
      </c>
      <c r="F680" s="88">
        <v>579.70000000000005</v>
      </c>
    </row>
    <row r="681" spans="1:6" s="1" customFormat="1" ht="21.1" x14ac:dyDescent="0.35">
      <c r="A681" s="50" t="s">
        <v>15</v>
      </c>
      <c r="B681" s="9" t="s">
        <v>403</v>
      </c>
      <c r="C681" s="10" t="s">
        <v>25</v>
      </c>
      <c r="D681" s="22" t="s">
        <v>474</v>
      </c>
      <c r="E681" s="103"/>
      <c r="F681" s="88">
        <f>+F682+F684</f>
        <v>1695.1999999999998</v>
      </c>
    </row>
    <row r="682" spans="1:6" s="1" customFormat="1" ht="21.1" x14ac:dyDescent="0.35">
      <c r="A682" s="50" t="s">
        <v>413</v>
      </c>
      <c r="B682" s="9" t="s">
        <v>403</v>
      </c>
      <c r="C682" s="10" t="s">
        <v>25</v>
      </c>
      <c r="D682" s="22" t="s">
        <v>475</v>
      </c>
      <c r="E682" s="103"/>
      <c r="F682" s="88">
        <f t="shared" ref="F682" si="204">SUM(F683)</f>
        <v>317.60000000000002</v>
      </c>
    </row>
    <row r="683" spans="1:6" s="1" customFormat="1" ht="21.1" x14ac:dyDescent="0.35">
      <c r="A683" s="53" t="s">
        <v>430</v>
      </c>
      <c r="B683" s="9" t="s">
        <v>403</v>
      </c>
      <c r="C683" s="10" t="s">
        <v>25</v>
      </c>
      <c r="D683" s="22" t="s">
        <v>475</v>
      </c>
      <c r="E683" s="103" t="s">
        <v>14</v>
      </c>
      <c r="F683" s="88">
        <v>317.60000000000002</v>
      </c>
    </row>
    <row r="684" spans="1:6" ht="55.7" x14ac:dyDescent="0.35">
      <c r="A684" s="50" t="s">
        <v>859</v>
      </c>
      <c r="B684" s="9" t="s">
        <v>403</v>
      </c>
      <c r="C684" s="10" t="s">
        <v>25</v>
      </c>
      <c r="D684" s="22" t="s">
        <v>858</v>
      </c>
      <c r="E684" s="103"/>
      <c r="F684" s="88">
        <f t="shared" ref="F684" si="205">+F685</f>
        <v>1377.6</v>
      </c>
    </row>
    <row r="685" spans="1:6" s="1" customFormat="1" ht="21.1" x14ac:dyDescent="0.35">
      <c r="A685" s="53" t="s">
        <v>430</v>
      </c>
      <c r="B685" s="9" t="s">
        <v>403</v>
      </c>
      <c r="C685" s="10" t="s">
        <v>25</v>
      </c>
      <c r="D685" s="22" t="s">
        <v>858</v>
      </c>
      <c r="E685" s="103" t="s">
        <v>14</v>
      </c>
      <c r="F685" s="88">
        <v>1377.6</v>
      </c>
    </row>
    <row r="686" spans="1:6" s="1" customFormat="1" ht="21.1" x14ac:dyDescent="0.35">
      <c r="A686" s="29" t="s">
        <v>224</v>
      </c>
      <c r="B686" s="9" t="s">
        <v>403</v>
      </c>
      <c r="C686" s="10" t="s">
        <v>25</v>
      </c>
      <c r="D686" s="22" t="s">
        <v>476</v>
      </c>
      <c r="E686" s="103"/>
      <c r="F686" s="88">
        <f t="shared" ref="F686" si="206">+F687</f>
        <v>1055</v>
      </c>
    </row>
    <row r="687" spans="1:6" s="1" customFormat="1" ht="37.4" x14ac:dyDescent="0.35">
      <c r="A687" s="50" t="s">
        <v>477</v>
      </c>
      <c r="B687" s="9" t="s">
        <v>403</v>
      </c>
      <c r="C687" s="10" t="s">
        <v>25</v>
      </c>
      <c r="D687" s="22" t="s">
        <v>478</v>
      </c>
      <c r="E687" s="103"/>
      <c r="F687" s="88">
        <f t="shared" ref="F687" si="207">SUM(F688)</f>
        <v>1055</v>
      </c>
    </row>
    <row r="688" spans="1:6" s="1" customFormat="1" ht="21.1" x14ac:dyDescent="0.35">
      <c r="A688" s="53" t="s">
        <v>430</v>
      </c>
      <c r="B688" s="9" t="s">
        <v>403</v>
      </c>
      <c r="C688" s="10" t="s">
        <v>25</v>
      </c>
      <c r="D688" s="22" t="s">
        <v>478</v>
      </c>
      <c r="E688" s="103" t="s">
        <v>14</v>
      </c>
      <c r="F688" s="88">
        <v>1055</v>
      </c>
    </row>
    <row r="689" spans="1:6" ht="21.1" x14ac:dyDescent="0.35">
      <c r="A689" s="50" t="s">
        <v>90</v>
      </c>
      <c r="B689" s="9" t="s">
        <v>403</v>
      </c>
      <c r="C689" s="10" t="s">
        <v>25</v>
      </c>
      <c r="D689" s="22" t="s">
        <v>479</v>
      </c>
      <c r="E689" s="103"/>
      <c r="F689" s="88">
        <f t="shared" ref="F689" si="208">+F690</f>
        <v>296.60000000000002</v>
      </c>
    </row>
    <row r="690" spans="1:6" ht="21.1" x14ac:dyDescent="0.35">
      <c r="A690" s="50" t="s">
        <v>480</v>
      </c>
      <c r="B690" s="9" t="s">
        <v>403</v>
      </c>
      <c r="C690" s="10" t="s">
        <v>25</v>
      </c>
      <c r="D690" s="22" t="s">
        <v>481</v>
      </c>
      <c r="E690" s="103"/>
      <c r="F690" s="88">
        <f t="shared" ref="F690" si="209">SUM(F691)</f>
        <v>296.60000000000002</v>
      </c>
    </row>
    <row r="691" spans="1:6" s="1" customFormat="1" ht="21.1" x14ac:dyDescent="0.35">
      <c r="A691" s="53" t="s">
        <v>430</v>
      </c>
      <c r="B691" s="9" t="s">
        <v>403</v>
      </c>
      <c r="C691" s="10" t="s">
        <v>25</v>
      </c>
      <c r="D691" s="22" t="s">
        <v>481</v>
      </c>
      <c r="E691" s="103" t="s">
        <v>14</v>
      </c>
      <c r="F691" s="88">
        <v>296.60000000000002</v>
      </c>
    </row>
    <row r="692" spans="1:6" ht="37.4" x14ac:dyDescent="0.35">
      <c r="A692" s="50" t="s">
        <v>16</v>
      </c>
      <c r="B692" s="9" t="s">
        <v>403</v>
      </c>
      <c r="C692" s="10" t="s">
        <v>25</v>
      </c>
      <c r="D692" s="22" t="s">
        <v>482</v>
      </c>
      <c r="E692" s="103"/>
      <c r="F692" s="88">
        <f>+F693+F700</f>
        <v>37985.9</v>
      </c>
    </row>
    <row r="693" spans="1:6" ht="21.1" x14ac:dyDescent="0.35">
      <c r="A693" s="50" t="s">
        <v>17</v>
      </c>
      <c r="B693" s="9" t="s">
        <v>403</v>
      </c>
      <c r="C693" s="10" t="s">
        <v>25</v>
      </c>
      <c r="D693" s="22" t="s">
        <v>483</v>
      </c>
      <c r="E693" s="103"/>
      <c r="F693" s="88">
        <f t="shared" ref="F693" si="210">SUM(F694+F696)</f>
        <v>23211.600000000002</v>
      </c>
    </row>
    <row r="694" spans="1:6" ht="21.1" x14ac:dyDescent="0.35">
      <c r="A694" s="50" t="s">
        <v>484</v>
      </c>
      <c r="B694" s="9" t="s">
        <v>403</v>
      </c>
      <c r="C694" s="10" t="s">
        <v>25</v>
      </c>
      <c r="D694" s="22" t="s">
        <v>485</v>
      </c>
      <c r="E694" s="103"/>
      <c r="F694" s="88">
        <f t="shared" ref="F694" si="211">SUM(F695)</f>
        <v>10577.6</v>
      </c>
    </row>
    <row r="695" spans="1:6" s="1" customFormat="1" ht="21.1" x14ac:dyDescent="0.35">
      <c r="A695" s="53" t="s">
        <v>430</v>
      </c>
      <c r="B695" s="9" t="s">
        <v>403</v>
      </c>
      <c r="C695" s="10" t="s">
        <v>25</v>
      </c>
      <c r="D695" s="22" t="s">
        <v>485</v>
      </c>
      <c r="E695" s="103" t="s">
        <v>14</v>
      </c>
      <c r="F695" s="88">
        <v>10577.6</v>
      </c>
    </row>
    <row r="696" spans="1:6" ht="36.700000000000003" x14ac:dyDescent="0.35">
      <c r="A696" s="33" t="s">
        <v>486</v>
      </c>
      <c r="B696" s="9" t="s">
        <v>403</v>
      </c>
      <c r="C696" s="10" t="s">
        <v>25</v>
      </c>
      <c r="D696" s="22" t="s">
        <v>487</v>
      </c>
      <c r="E696" s="103"/>
      <c r="F696" s="88">
        <f>+F698+F697+F699</f>
        <v>12634.000000000002</v>
      </c>
    </row>
    <row r="697" spans="1:6" s="1" customFormat="1" ht="21.1" x14ac:dyDescent="0.35">
      <c r="A697" s="53" t="s">
        <v>430</v>
      </c>
      <c r="B697" s="9" t="s">
        <v>403</v>
      </c>
      <c r="C697" s="10" t="s">
        <v>25</v>
      </c>
      <c r="D697" s="22" t="s">
        <v>487</v>
      </c>
      <c r="E697" s="103" t="s">
        <v>14</v>
      </c>
      <c r="F697" s="88">
        <v>4098</v>
      </c>
    </row>
    <row r="698" spans="1:6" s="1" customFormat="1" ht="55.05" x14ac:dyDescent="0.35">
      <c r="A698" s="33" t="s">
        <v>190</v>
      </c>
      <c r="B698" s="9" t="s">
        <v>403</v>
      </c>
      <c r="C698" s="10" t="s">
        <v>25</v>
      </c>
      <c r="D698" s="22" t="s">
        <v>487</v>
      </c>
      <c r="E698" s="103" t="s">
        <v>191</v>
      </c>
      <c r="F698" s="88">
        <v>8235.6000000000022</v>
      </c>
    </row>
    <row r="699" spans="1:6" s="1" customFormat="1" ht="55.05" x14ac:dyDescent="0.35">
      <c r="A699" s="53" t="s">
        <v>205</v>
      </c>
      <c r="B699" s="9" t="s">
        <v>403</v>
      </c>
      <c r="C699" s="10" t="s">
        <v>25</v>
      </c>
      <c r="D699" s="22" t="s">
        <v>487</v>
      </c>
      <c r="E699" s="103" t="s">
        <v>206</v>
      </c>
      <c r="F699" s="88">
        <v>300.39999999999998</v>
      </c>
    </row>
    <row r="700" spans="1:6" s="1" customFormat="1" ht="37.4" x14ac:dyDescent="0.35">
      <c r="A700" s="50" t="s">
        <v>22</v>
      </c>
      <c r="B700" s="14" t="s">
        <v>403</v>
      </c>
      <c r="C700" s="15" t="s">
        <v>25</v>
      </c>
      <c r="D700" s="72" t="s">
        <v>819</v>
      </c>
      <c r="E700" s="79"/>
      <c r="F700" s="88">
        <f>SUM(F701+F702)</f>
        <v>14774.3</v>
      </c>
    </row>
    <row r="701" spans="1:6" s="1" customFormat="1" ht="21.1" x14ac:dyDescent="0.35">
      <c r="A701" s="53" t="s">
        <v>430</v>
      </c>
      <c r="B701" s="14" t="s">
        <v>403</v>
      </c>
      <c r="C701" s="15" t="s">
        <v>25</v>
      </c>
      <c r="D701" s="15" t="s">
        <v>819</v>
      </c>
      <c r="E701" s="79" t="s">
        <v>14</v>
      </c>
      <c r="F701" s="88">
        <v>10144.200000000001</v>
      </c>
    </row>
    <row r="702" spans="1:6" s="1" customFormat="1" ht="55.05" x14ac:dyDescent="0.35">
      <c r="A702" s="33" t="s">
        <v>190</v>
      </c>
      <c r="B702" s="14" t="s">
        <v>403</v>
      </c>
      <c r="C702" s="15" t="s">
        <v>25</v>
      </c>
      <c r="D702" s="15" t="s">
        <v>819</v>
      </c>
      <c r="E702" s="79" t="s">
        <v>191</v>
      </c>
      <c r="F702" s="88">
        <v>4630.0999999999995</v>
      </c>
    </row>
    <row r="703" spans="1:6" s="65" customFormat="1" ht="36.700000000000003" x14ac:dyDescent="0.35">
      <c r="A703" s="53" t="s">
        <v>488</v>
      </c>
      <c r="B703" s="14" t="s">
        <v>403</v>
      </c>
      <c r="C703" s="15" t="s">
        <v>25</v>
      </c>
      <c r="D703" s="10" t="s">
        <v>489</v>
      </c>
      <c r="E703" s="79"/>
      <c r="F703" s="89">
        <f t="shared" ref="F703" si="212">SUM(F704)</f>
        <v>70037.400000000009</v>
      </c>
    </row>
    <row r="704" spans="1:6" s="1" customFormat="1" ht="21.1" x14ac:dyDescent="0.35">
      <c r="A704" s="52" t="s">
        <v>490</v>
      </c>
      <c r="B704" s="14" t="s">
        <v>403</v>
      </c>
      <c r="C704" s="15" t="s">
        <v>25</v>
      </c>
      <c r="D704" s="10" t="s">
        <v>491</v>
      </c>
      <c r="E704" s="79"/>
      <c r="F704" s="88">
        <f>SUM(F705+F709+F714+F717+F724)</f>
        <v>70037.400000000009</v>
      </c>
    </row>
    <row r="705" spans="1:6" s="1" customFormat="1" ht="21.1" x14ac:dyDescent="0.35">
      <c r="A705" s="52" t="s">
        <v>269</v>
      </c>
      <c r="B705" s="14" t="s">
        <v>403</v>
      </c>
      <c r="C705" s="15" t="s">
        <v>25</v>
      </c>
      <c r="D705" s="10" t="s">
        <v>492</v>
      </c>
      <c r="E705" s="79"/>
      <c r="F705" s="88">
        <f t="shared" ref="F705" si="213">SUM(F706)</f>
        <v>6511.9000000000005</v>
      </c>
    </row>
    <row r="706" spans="1:6" s="1" customFormat="1" ht="21.1" x14ac:dyDescent="0.35">
      <c r="A706" s="52" t="s">
        <v>493</v>
      </c>
      <c r="B706" s="14" t="s">
        <v>403</v>
      </c>
      <c r="C706" s="15" t="s">
        <v>25</v>
      </c>
      <c r="D706" s="10" t="s">
        <v>494</v>
      </c>
      <c r="E706" s="79"/>
      <c r="F706" s="88">
        <f>SUM(F707+F708)</f>
        <v>6511.9000000000005</v>
      </c>
    </row>
    <row r="707" spans="1:6" s="1" customFormat="1" ht="36.700000000000003" x14ac:dyDescent="0.35">
      <c r="A707" s="28" t="s">
        <v>28</v>
      </c>
      <c r="B707" s="14" t="s">
        <v>403</v>
      </c>
      <c r="C707" s="15" t="s">
        <v>25</v>
      </c>
      <c r="D707" s="10" t="s">
        <v>494</v>
      </c>
      <c r="E707" s="79" t="s">
        <v>29</v>
      </c>
      <c r="F707" s="88">
        <v>3035.4000000000005</v>
      </c>
    </row>
    <row r="708" spans="1:6" s="1" customFormat="1" ht="21.1" x14ac:dyDescent="0.35">
      <c r="A708" s="53" t="s">
        <v>430</v>
      </c>
      <c r="B708" s="14" t="s">
        <v>403</v>
      </c>
      <c r="C708" s="15" t="s">
        <v>25</v>
      </c>
      <c r="D708" s="10" t="s">
        <v>494</v>
      </c>
      <c r="E708" s="79" t="s">
        <v>14</v>
      </c>
      <c r="F708" s="88">
        <v>3476.5</v>
      </c>
    </row>
    <row r="709" spans="1:6" s="1" customFormat="1" ht="21.1" x14ac:dyDescent="0.35">
      <c r="A709" s="52" t="s">
        <v>15</v>
      </c>
      <c r="B709" s="14" t="s">
        <v>403</v>
      </c>
      <c r="C709" s="15" t="s">
        <v>25</v>
      </c>
      <c r="D709" s="10" t="s">
        <v>495</v>
      </c>
      <c r="E709" s="79"/>
      <c r="F709" s="88">
        <f>SUM(F710+F712)</f>
        <v>2242.5</v>
      </c>
    </row>
    <row r="710" spans="1:6" s="1" customFormat="1" ht="21.1" x14ac:dyDescent="0.35">
      <c r="A710" s="52" t="s">
        <v>413</v>
      </c>
      <c r="B710" s="14" t="s">
        <v>403</v>
      </c>
      <c r="C710" s="15" t="s">
        <v>25</v>
      </c>
      <c r="D710" s="10" t="s">
        <v>496</v>
      </c>
      <c r="E710" s="79"/>
      <c r="F710" s="88">
        <f t="shared" ref="F710" si="214">SUM(F711)</f>
        <v>2012.5</v>
      </c>
    </row>
    <row r="711" spans="1:6" s="1" customFormat="1" ht="21.1" x14ac:dyDescent="0.35">
      <c r="A711" s="53" t="s">
        <v>430</v>
      </c>
      <c r="B711" s="14" t="s">
        <v>403</v>
      </c>
      <c r="C711" s="15" t="s">
        <v>25</v>
      </c>
      <c r="D711" s="10" t="s">
        <v>496</v>
      </c>
      <c r="E711" s="79" t="s">
        <v>14</v>
      </c>
      <c r="F711" s="88">
        <v>2012.5</v>
      </c>
    </row>
    <row r="712" spans="1:6" s="1" customFormat="1" ht="21.1" x14ac:dyDescent="0.35">
      <c r="A712" s="52" t="s">
        <v>497</v>
      </c>
      <c r="B712" s="14" t="s">
        <v>403</v>
      </c>
      <c r="C712" s="15" t="s">
        <v>25</v>
      </c>
      <c r="D712" s="10" t="s">
        <v>498</v>
      </c>
      <c r="E712" s="79"/>
      <c r="F712" s="88">
        <f t="shared" ref="F712" si="215">SUM(F713)</f>
        <v>230</v>
      </c>
    </row>
    <row r="713" spans="1:6" s="1" customFormat="1" ht="21.1" x14ac:dyDescent="0.35">
      <c r="A713" s="53" t="s">
        <v>430</v>
      </c>
      <c r="B713" s="14" t="s">
        <v>403</v>
      </c>
      <c r="C713" s="15" t="s">
        <v>25</v>
      </c>
      <c r="D713" s="10" t="s">
        <v>498</v>
      </c>
      <c r="E713" s="79" t="s">
        <v>14</v>
      </c>
      <c r="F713" s="88">
        <v>230</v>
      </c>
    </row>
    <row r="714" spans="1:6" s="1" customFormat="1" ht="21.1" x14ac:dyDescent="0.35">
      <c r="A714" s="52" t="s">
        <v>224</v>
      </c>
      <c r="B714" s="14" t="s">
        <v>403</v>
      </c>
      <c r="C714" s="15" t="s">
        <v>25</v>
      </c>
      <c r="D714" s="10" t="s">
        <v>826</v>
      </c>
      <c r="E714" s="79"/>
      <c r="F714" s="88">
        <f>SUM(F715)</f>
        <v>1465.5</v>
      </c>
    </row>
    <row r="715" spans="1:6" s="1" customFormat="1" ht="36.700000000000003" x14ac:dyDescent="0.35">
      <c r="A715" s="52" t="s">
        <v>828</v>
      </c>
      <c r="B715" s="14" t="s">
        <v>403</v>
      </c>
      <c r="C715" s="15" t="s">
        <v>25</v>
      </c>
      <c r="D715" s="10" t="s">
        <v>827</v>
      </c>
      <c r="E715" s="79"/>
      <c r="F715" s="88">
        <f t="shared" ref="F715" si="216">SUM(F716)</f>
        <v>1465.5</v>
      </c>
    </row>
    <row r="716" spans="1:6" s="1" customFormat="1" ht="21.1" x14ac:dyDescent="0.35">
      <c r="A716" s="53" t="s">
        <v>430</v>
      </c>
      <c r="B716" s="14" t="s">
        <v>403</v>
      </c>
      <c r="C716" s="15" t="s">
        <v>25</v>
      </c>
      <c r="D716" s="10" t="s">
        <v>827</v>
      </c>
      <c r="E716" s="79" t="s">
        <v>14</v>
      </c>
      <c r="F716" s="88">
        <v>1465.5</v>
      </c>
    </row>
    <row r="717" spans="1:6" s="1" customFormat="1" ht="21.1" x14ac:dyDescent="0.35">
      <c r="A717" s="52" t="s">
        <v>90</v>
      </c>
      <c r="B717" s="14" t="s">
        <v>403</v>
      </c>
      <c r="C717" s="15" t="s">
        <v>25</v>
      </c>
      <c r="D717" s="10" t="s">
        <v>499</v>
      </c>
      <c r="E717" s="79"/>
      <c r="F717" s="88">
        <f>SUM(F718+F720+F722)</f>
        <v>696.40000000000009</v>
      </c>
    </row>
    <row r="718" spans="1:6" s="1" customFormat="1" ht="37.9" customHeight="1" x14ac:dyDescent="0.35">
      <c r="A718" s="52" t="s">
        <v>500</v>
      </c>
      <c r="B718" s="14" t="s">
        <v>403</v>
      </c>
      <c r="C718" s="15" t="s">
        <v>25</v>
      </c>
      <c r="D718" s="10" t="s">
        <v>501</v>
      </c>
      <c r="E718" s="79"/>
      <c r="F718" s="88">
        <f t="shared" ref="F718" si="217">SUM(F719)</f>
        <v>584.30000000000007</v>
      </c>
    </row>
    <row r="719" spans="1:6" s="1" customFormat="1" ht="21.1" x14ac:dyDescent="0.35">
      <c r="A719" s="53" t="s">
        <v>430</v>
      </c>
      <c r="B719" s="14" t="s">
        <v>403</v>
      </c>
      <c r="C719" s="15" t="s">
        <v>25</v>
      </c>
      <c r="D719" s="10" t="s">
        <v>501</v>
      </c>
      <c r="E719" s="79" t="s">
        <v>14</v>
      </c>
      <c r="F719" s="88">
        <v>584.30000000000007</v>
      </c>
    </row>
    <row r="720" spans="1:6" s="1" customFormat="1" ht="36.700000000000003" x14ac:dyDescent="0.35">
      <c r="A720" s="53" t="s">
        <v>502</v>
      </c>
      <c r="B720" s="14" t="s">
        <v>403</v>
      </c>
      <c r="C720" s="15" t="s">
        <v>25</v>
      </c>
      <c r="D720" s="10" t="s">
        <v>503</v>
      </c>
      <c r="E720" s="79"/>
      <c r="F720" s="88">
        <f t="shared" ref="F720:F722" si="218">SUM(F721)</f>
        <v>50</v>
      </c>
    </row>
    <row r="721" spans="1:6" s="1" customFormat="1" ht="21.1" x14ac:dyDescent="0.35">
      <c r="A721" s="53" t="s">
        <v>430</v>
      </c>
      <c r="B721" s="14" t="s">
        <v>403</v>
      </c>
      <c r="C721" s="15" t="s">
        <v>25</v>
      </c>
      <c r="D721" s="10" t="s">
        <v>503</v>
      </c>
      <c r="E721" s="79" t="s">
        <v>14</v>
      </c>
      <c r="F721" s="88">
        <v>50</v>
      </c>
    </row>
    <row r="722" spans="1:6" s="1" customFormat="1" ht="55.05" x14ac:dyDescent="0.35">
      <c r="A722" s="53" t="s">
        <v>631</v>
      </c>
      <c r="B722" s="14" t="s">
        <v>403</v>
      </c>
      <c r="C722" s="15" t="s">
        <v>25</v>
      </c>
      <c r="D722" s="10" t="s">
        <v>632</v>
      </c>
      <c r="E722" s="79"/>
      <c r="F722" s="88">
        <f t="shared" si="218"/>
        <v>62.1</v>
      </c>
    </row>
    <row r="723" spans="1:6" s="1" customFormat="1" ht="21.1" x14ac:dyDescent="0.35">
      <c r="A723" s="53" t="s">
        <v>430</v>
      </c>
      <c r="B723" s="14" t="s">
        <v>403</v>
      </c>
      <c r="C723" s="15" t="s">
        <v>25</v>
      </c>
      <c r="D723" s="10" t="s">
        <v>632</v>
      </c>
      <c r="E723" s="79" t="s">
        <v>14</v>
      </c>
      <c r="F723" s="88">
        <v>62.1</v>
      </c>
    </row>
    <row r="724" spans="1:6" s="1" customFormat="1" ht="36.700000000000003" x14ac:dyDescent="0.35">
      <c r="A724" s="52" t="s">
        <v>16</v>
      </c>
      <c r="B724" s="14" t="s">
        <v>403</v>
      </c>
      <c r="C724" s="15" t="s">
        <v>25</v>
      </c>
      <c r="D724" s="10" t="s">
        <v>504</v>
      </c>
      <c r="E724" s="79"/>
      <c r="F724" s="88">
        <f>SUM(F725+F728)</f>
        <v>59121.100000000006</v>
      </c>
    </row>
    <row r="725" spans="1:6" s="1" customFormat="1" ht="21.1" x14ac:dyDescent="0.35">
      <c r="A725" s="52" t="s">
        <v>17</v>
      </c>
      <c r="B725" s="14" t="s">
        <v>403</v>
      </c>
      <c r="C725" s="15" t="s">
        <v>25</v>
      </c>
      <c r="D725" s="10" t="s">
        <v>505</v>
      </c>
      <c r="E725" s="79"/>
      <c r="F725" s="88">
        <f t="shared" ref="F725:F726" si="219">SUM(F726)</f>
        <v>36397.30000000001</v>
      </c>
    </row>
    <row r="726" spans="1:6" s="1" customFormat="1" ht="36.700000000000003" x14ac:dyDescent="0.35">
      <c r="A726" s="52" t="s">
        <v>506</v>
      </c>
      <c r="B726" s="14" t="s">
        <v>403</v>
      </c>
      <c r="C726" s="15" t="s">
        <v>25</v>
      </c>
      <c r="D726" s="10" t="s">
        <v>507</v>
      </c>
      <c r="E726" s="79"/>
      <c r="F726" s="88">
        <f t="shared" si="219"/>
        <v>36397.30000000001</v>
      </c>
    </row>
    <row r="727" spans="1:6" s="1" customFormat="1" ht="21.1" x14ac:dyDescent="0.35">
      <c r="A727" s="53" t="s">
        <v>430</v>
      </c>
      <c r="B727" s="14" t="s">
        <v>403</v>
      </c>
      <c r="C727" s="15" t="s">
        <v>25</v>
      </c>
      <c r="D727" s="10" t="s">
        <v>507</v>
      </c>
      <c r="E727" s="79" t="s">
        <v>14</v>
      </c>
      <c r="F727" s="88">
        <v>36397.30000000001</v>
      </c>
    </row>
    <row r="728" spans="1:6" s="1" customFormat="1" ht="36.700000000000003" x14ac:dyDescent="0.35">
      <c r="A728" s="52" t="s">
        <v>22</v>
      </c>
      <c r="B728" s="14" t="s">
        <v>403</v>
      </c>
      <c r="C728" s="15" t="s">
        <v>25</v>
      </c>
      <c r="D728" s="10" t="s">
        <v>805</v>
      </c>
      <c r="E728" s="79"/>
      <c r="F728" s="88">
        <f>SUM(F729)</f>
        <v>22723.8</v>
      </c>
    </row>
    <row r="729" spans="1:6" s="1" customFormat="1" ht="21.1" x14ac:dyDescent="0.35">
      <c r="A729" s="53" t="s">
        <v>430</v>
      </c>
      <c r="B729" s="14" t="s">
        <v>403</v>
      </c>
      <c r="C729" s="15" t="s">
        <v>25</v>
      </c>
      <c r="D729" s="10" t="s">
        <v>805</v>
      </c>
      <c r="E729" s="79" t="s">
        <v>14</v>
      </c>
      <c r="F729" s="88">
        <v>22723.8</v>
      </c>
    </row>
    <row r="730" spans="1:6" s="65" customFormat="1" ht="21.1" x14ac:dyDescent="0.35">
      <c r="A730" s="48" t="s">
        <v>80</v>
      </c>
      <c r="B730" s="9" t="s">
        <v>403</v>
      </c>
      <c r="C730" s="10" t="s">
        <v>25</v>
      </c>
      <c r="D730" s="22" t="s">
        <v>81</v>
      </c>
      <c r="E730" s="103"/>
      <c r="F730" s="88">
        <f t="shared" ref="F730:F731" si="220">SUM(F731)</f>
        <v>141.6</v>
      </c>
    </row>
    <row r="731" spans="1:6" s="12" customFormat="1" ht="21.1" x14ac:dyDescent="0.35">
      <c r="A731" s="48" t="s">
        <v>82</v>
      </c>
      <c r="B731" s="9" t="s">
        <v>403</v>
      </c>
      <c r="C731" s="10" t="s">
        <v>25</v>
      </c>
      <c r="D731" s="22" t="s">
        <v>83</v>
      </c>
      <c r="E731" s="103" t="s">
        <v>27</v>
      </c>
      <c r="F731" s="88">
        <f t="shared" si="220"/>
        <v>141.6</v>
      </c>
    </row>
    <row r="732" spans="1:6" s="1" customFormat="1" ht="21.1" x14ac:dyDescent="0.35">
      <c r="A732" s="53" t="s">
        <v>430</v>
      </c>
      <c r="B732" s="9" t="s">
        <v>403</v>
      </c>
      <c r="C732" s="10" t="s">
        <v>25</v>
      </c>
      <c r="D732" s="10" t="s">
        <v>83</v>
      </c>
      <c r="E732" s="103" t="s">
        <v>14</v>
      </c>
      <c r="F732" s="88">
        <v>141.6</v>
      </c>
    </row>
    <row r="733" spans="1:6" s="8" customFormat="1" ht="21.1" x14ac:dyDescent="0.35">
      <c r="A733" s="33" t="s">
        <v>508</v>
      </c>
      <c r="B733" s="9" t="s">
        <v>403</v>
      </c>
      <c r="C733" s="10" t="s">
        <v>403</v>
      </c>
      <c r="D733" s="10"/>
      <c r="E733" s="103"/>
      <c r="F733" s="88">
        <f>+F734+F760+F766+F755</f>
        <v>6804.5</v>
      </c>
    </row>
    <row r="734" spans="1:6" s="65" customFormat="1" ht="36.700000000000003" x14ac:dyDescent="0.35">
      <c r="A734" s="53" t="s">
        <v>509</v>
      </c>
      <c r="B734" s="14" t="s">
        <v>403</v>
      </c>
      <c r="C734" s="15" t="s">
        <v>403</v>
      </c>
      <c r="D734" s="10" t="s">
        <v>510</v>
      </c>
      <c r="E734" s="79"/>
      <c r="F734" s="89">
        <f t="shared" ref="F734" si="221">SUM(F735+F743)</f>
        <v>1364.3</v>
      </c>
    </row>
    <row r="735" spans="1:6" s="1" customFormat="1" ht="21.1" x14ac:dyDescent="0.35">
      <c r="A735" s="53" t="s">
        <v>90</v>
      </c>
      <c r="B735" s="14" t="s">
        <v>403</v>
      </c>
      <c r="C735" s="15" t="s">
        <v>403</v>
      </c>
      <c r="D735" s="10" t="s">
        <v>511</v>
      </c>
      <c r="E735" s="79"/>
      <c r="F735" s="89">
        <f t="shared" ref="F735" si="222">SUM(F736)</f>
        <v>878.9</v>
      </c>
    </row>
    <row r="736" spans="1:6" s="1" customFormat="1" ht="36.700000000000003" x14ac:dyDescent="0.35">
      <c r="A736" s="53" t="s">
        <v>512</v>
      </c>
      <c r="B736" s="14" t="s">
        <v>403</v>
      </c>
      <c r="C736" s="15" t="s">
        <v>403</v>
      </c>
      <c r="D736" s="10" t="s">
        <v>513</v>
      </c>
      <c r="E736" s="79"/>
      <c r="F736" s="89">
        <f t="shared" ref="F736" si="223">SUM(F737+F739+F741)</f>
        <v>878.9</v>
      </c>
    </row>
    <row r="737" spans="1:6" s="1" customFormat="1" ht="36.700000000000003" x14ac:dyDescent="0.35">
      <c r="A737" s="53" t="s">
        <v>514</v>
      </c>
      <c r="B737" s="14" t="s">
        <v>403</v>
      </c>
      <c r="C737" s="15" t="s">
        <v>403</v>
      </c>
      <c r="D737" s="10" t="s">
        <v>515</v>
      </c>
      <c r="E737" s="79"/>
      <c r="F737" s="89">
        <f t="shared" ref="F737" si="224">SUM(F738)</f>
        <v>725</v>
      </c>
    </row>
    <row r="738" spans="1:6" s="1" customFormat="1" ht="21.1" x14ac:dyDescent="0.35">
      <c r="A738" s="53" t="s">
        <v>430</v>
      </c>
      <c r="B738" s="14" t="s">
        <v>403</v>
      </c>
      <c r="C738" s="15" t="s">
        <v>403</v>
      </c>
      <c r="D738" s="10" t="s">
        <v>515</v>
      </c>
      <c r="E738" s="79" t="s">
        <v>14</v>
      </c>
      <c r="F738" s="88">
        <v>725</v>
      </c>
    </row>
    <row r="739" spans="1:6" s="1" customFormat="1" ht="21.1" x14ac:dyDescent="0.35">
      <c r="A739" s="53" t="s">
        <v>516</v>
      </c>
      <c r="B739" s="14" t="s">
        <v>403</v>
      </c>
      <c r="C739" s="15" t="s">
        <v>403</v>
      </c>
      <c r="D739" s="10" t="s">
        <v>517</v>
      </c>
      <c r="E739" s="79"/>
      <c r="F739" s="89">
        <f t="shared" ref="F739" si="225">SUM(F740)</f>
        <v>103.9</v>
      </c>
    </row>
    <row r="740" spans="1:6" s="1" customFormat="1" ht="36.700000000000003" x14ac:dyDescent="0.35">
      <c r="A740" s="45" t="s">
        <v>28</v>
      </c>
      <c r="B740" s="14" t="s">
        <v>403</v>
      </c>
      <c r="C740" s="15" t="s">
        <v>403</v>
      </c>
      <c r="D740" s="10" t="s">
        <v>517</v>
      </c>
      <c r="E740" s="79" t="s">
        <v>29</v>
      </c>
      <c r="F740" s="88">
        <v>103.9</v>
      </c>
    </row>
    <row r="741" spans="1:6" s="1" customFormat="1" ht="36.700000000000003" x14ac:dyDescent="0.35">
      <c r="A741" s="53" t="s">
        <v>518</v>
      </c>
      <c r="B741" s="14" t="s">
        <v>403</v>
      </c>
      <c r="C741" s="15" t="s">
        <v>403</v>
      </c>
      <c r="D741" s="10" t="s">
        <v>519</v>
      </c>
      <c r="E741" s="79"/>
      <c r="F741" s="89">
        <f t="shared" ref="F741" si="226">SUM(F742)</f>
        <v>50</v>
      </c>
    </row>
    <row r="742" spans="1:6" s="1" customFormat="1" ht="36.700000000000003" x14ac:dyDescent="0.35">
      <c r="A742" s="45" t="s">
        <v>28</v>
      </c>
      <c r="B742" s="14" t="s">
        <v>403</v>
      </c>
      <c r="C742" s="15" t="s">
        <v>403</v>
      </c>
      <c r="D742" s="10" t="s">
        <v>519</v>
      </c>
      <c r="E742" s="79" t="s">
        <v>29</v>
      </c>
      <c r="F742" s="88">
        <v>50</v>
      </c>
    </row>
    <row r="743" spans="1:6" s="1" customFormat="1" ht="21.1" x14ac:dyDescent="0.35">
      <c r="A743" s="53" t="s">
        <v>24</v>
      </c>
      <c r="B743" s="14" t="s">
        <v>403</v>
      </c>
      <c r="C743" s="15" t="s">
        <v>403</v>
      </c>
      <c r="D743" s="10" t="s">
        <v>520</v>
      </c>
      <c r="E743" s="79"/>
      <c r="F743" s="89">
        <f t="shared" ref="F743" si="227">SUM(F744)</f>
        <v>485.4</v>
      </c>
    </row>
    <row r="744" spans="1:6" s="1" customFormat="1" ht="21.1" x14ac:dyDescent="0.35">
      <c r="A744" s="53" t="s">
        <v>521</v>
      </c>
      <c r="B744" s="14" t="s">
        <v>403</v>
      </c>
      <c r="C744" s="15" t="s">
        <v>403</v>
      </c>
      <c r="D744" s="10" t="s">
        <v>522</v>
      </c>
      <c r="E744" s="79"/>
      <c r="F744" s="89">
        <f t="shared" ref="F744" si="228">SUM(F745+F747+F749+F751+F753)</f>
        <v>485.4</v>
      </c>
    </row>
    <row r="745" spans="1:6" s="1" customFormat="1" ht="36.700000000000003" x14ac:dyDescent="0.35">
      <c r="A745" s="53" t="s">
        <v>523</v>
      </c>
      <c r="B745" s="14" t="s">
        <v>403</v>
      </c>
      <c r="C745" s="15" t="s">
        <v>403</v>
      </c>
      <c r="D745" s="10" t="s">
        <v>524</v>
      </c>
      <c r="E745" s="79"/>
      <c r="F745" s="89">
        <f t="shared" ref="F745" si="229">SUM(F746)</f>
        <v>167.4</v>
      </c>
    </row>
    <row r="746" spans="1:6" s="1" customFormat="1" ht="21.1" x14ac:dyDescent="0.35">
      <c r="A746" s="51" t="s">
        <v>32</v>
      </c>
      <c r="B746" s="14" t="s">
        <v>403</v>
      </c>
      <c r="C746" s="15" t="s">
        <v>403</v>
      </c>
      <c r="D746" s="10" t="s">
        <v>524</v>
      </c>
      <c r="E746" s="79" t="s">
        <v>33</v>
      </c>
      <c r="F746" s="88">
        <v>167.4</v>
      </c>
    </row>
    <row r="747" spans="1:6" s="1" customFormat="1" ht="21.1" x14ac:dyDescent="0.35">
      <c r="A747" s="53" t="s">
        <v>525</v>
      </c>
      <c r="B747" s="14" t="s">
        <v>403</v>
      </c>
      <c r="C747" s="15" t="s">
        <v>403</v>
      </c>
      <c r="D747" s="10" t="s">
        <v>526</v>
      </c>
      <c r="E747" s="79"/>
      <c r="F747" s="89">
        <f t="shared" ref="F747" si="230">SUM(F748)</f>
        <v>50</v>
      </c>
    </row>
    <row r="748" spans="1:6" s="1" customFormat="1" ht="21.1" x14ac:dyDescent="0.35">
      <c r="A748" s="45" t="s">
        <v>124</v>
      </c>
      <c r="B748" s="14" t="s">
        <v>403</v>
      </c>
      <c r="C748" s="15" t="s">
        <v>403</v>
      </c>
      <c r="D748" s="10" t="s">
        <v>526</v>
      </c>
      <c r="E748" s="79" t="s">
        <v>125</v>
      </c>
      <c r="F748" s="88">
        <v>50</v>
      </c>
    </row>
    <row r="749" spans="1:6" s="1" customFormat="1" ht="36.700000000000003" x14ac:dyDescent="0.35">
      <c r="A749" s="53" t="s">
        <v>527</v>
      </c>
      <c r="B749" s="14" t="s">
        <v>403</v>
      </c>
      <c r="C749" s="15" t="s">
        <v>403</v>
      </c>
      <c r="D749" s="10" t="s">
        <v>528</v>
      </c>
      <c r="E749" s="79"/>
      <c r="F749" s="89">
        <f t="shared" ref="F749" si="231">SUM(F750)</f>
        <v>115</v>
      </c>
    </row>
    <row r="750" spans="1:6" s="1" customFormat="1" ht="21.1" x14ac:dyDescent="0.35">
      <c r="A750" s="45" t="s">
        <v>124</v>
      </c>
      <c r="B750" s="14" t="s">
        <v>403</v>
      </c>
      <c r="C750" s="15" t="s">
        <v>403</v>
      </c>
      <c r="D750" s="10" t="s">
        <v>528</v>
      </c>
      <c r="E750" s="79" t="s">
        <v>125</v>
      </c>
      <c r="F750" s="88">
        <v>115</v>
      </c>
    </row>
    <row r="751" spans="1:6" s="1" customFormat="1" ht="55.05" x14ac:dyDescent="0.35">
      <c r="A751" s="53" t="s">
        <v>529</v>
      </c>
      <c r="B751" s="14" t="s">
        <v>403</v>
      </c>
      <c r="C751" s="15" t="s">
        <v>403</v>
      </c>
      <c r="D751" s="10" t="s">
        <v>530</v>
      </c>
      <c r="E751" s="79"/>
      <c r="F751" s="89">
        <f t="shared" ref="F751" si="232">SUM(F752)</f>
        <v>138</v>
      </c>
    </row>
    <row r="752" spans="1:6" s="1" customFormat="1" ht="21.1" x14ac:dyDescent="0.35">
      <c r="A752" s="45" t="s">
        <v>124</v>
      </c>
      <c r="B752" s="14" t="s">
        <v>403</v>
      </c>
      <c r="C752" s="15" t="s">
        <v>403</v>
      </c>
      <c r="D752" s="10" t="s">
        <v>530</v>
      </c>
      <c r="E752" s="79" t="s">
        <v>125</v>
      </c>
      <c r="F752" s="88">
        <v>138</v>
      </c>
    </row>
    <row r="753" spans="1:6" s="1" customFormat="1" ht="36.700000000000003" x14ac:dyDescent="0.35">
      <c r="A753" s="53" t="s">
        <v>531</v>
      </c>
      <c r="B753" s="14" t="s">
        <v>403</v>
      </c>
      <c r="C753" s="15" t="s">
        <v>403</v>
      </c>
      <c r="D753" s="15" t="s">
        <v>532</v>
      </c>
      <c r="E753" s="79"/>
      <c r="F753" s="89">
        <f>SUM(F754)</f>
        <v>15</v>
      </c>
    </row>
    <row r="754" spans="1:6" s="1" customFormat="1" ht="36.700000000000003" x14ac:dyDescent="0.35">
      <c r="A754" s="45" t="s">
        <v>28</v>
      </c>
      <c r="B754" s="14" t="s">
        <v>403</v>
      </c>
      <c r="C754" s="15" t="s">
        <v>403</v>
      </c>
      <c r="D754" s="15" t="s">
        <v>532</v>
      </c>
      <c r="E754" s="79" t="s">
        <v>29</v>
      </c>
      <c r="F754" s="88">
        <v>15</v>
      </c>
    </row>
    <row r="755" spans="1:6" s="1" customFormat="1" ht="55.05" x14ac:dyDescent="0.35">
      <c r="A755" s="48" t="s">
        <v>183</v>
      </c>
      <c r="B755" s="14" t="s">
        <v>403</v>
      </c>
      <c r="C755" s="15" t="s">
        <v>403</v>
      </c>
      <c r="D755" s="10" t="s">
        <v>184</v>
      </c>
      <c r="E755" s="103"/>
      <c r="F755" s="88">
        <f t="shared" ref="F755:F757" si="233">F756</f>
        <v>50</v>
      </c>
    </row>
    <row r="756" spans="1:6" s="1" customFormat="1" ht="21.1" x14ac:dyDescent="0.35">
      <c r="A756" s="48" t="s">
        <v>26</v>
      </c>
      <c r="B756" s="14" t="s">
        <v>403</v>
      </c>
      <c r="C756" s="15" t="s">
        <v>403</v>
      </c>
      <c r="D756" s="22" t="s">
        <v>185</v>
      </c>
      <c r="E756" s="103"/>
      <c r="F756" s="88">
        <f t="shared" si="233"/>
        <v>50</v>
      </c>
    </row>
    <row r="757" spans="1:6" s="1" customFormat="1" ht="36.700000000000003" x14ac:dyDescent="0.35">
      <c r="A757" s="48" t="s">
        <v>220</v>
      </c>
      <c r="B757" s="14" t="s">
        <v>403</v>
      </c>
      <c r="C757" s="15" t="s">
        <v>403</v>
      </c>
      <c r="D757" s="22" t="s">
        <v>739</v>
      </c>
      <c r="E757" s="79"/>
      <c r="F757" s="88">
        <f t="shared" si="233"/>
        <v>50</v>
      </c>
    </row>
    <row r="758" spans="1:6" s="1" customFormat="1" ht="37.4" x14ac:dyDescent="0.35">
      <c r="A758" s="50" t="s">
        <v>225</v>
      </c>
      <c r="B758" s="14" t="s">
        <v>403</v>
      </c>
      <c r="C758" s="15" t="s">
        <v>403</v>
      </c>
      <c r="D758" s="22" t="s">
        <v>740</v>
      </c>
      <c r="E758" s="79"/>
      <c r="F758" s="88">
        <f t="shared" ref="F758" si="234">+F759</f>
        <v>50</v>
      </c>
    </row>
    <row r="759" spans="1:6" s="1" customFormat="1" ht="21.1" x14ac:dyDescent="0.35">
      <c r="A759" s="53" t="s">
        <v>430</v>
      </c>
      <c r="B759" s="14" t="s">
        <v>403</v>
      </c>
      <c r="C759" s="15" t="s">
        <v>403</v>
      </c>
      <c r="D759" s="22" t="s">
        <v>740</v>
      </c>
      <c r="E759" s="103" t="s">
        <v>14</v>
      </c>
      <c r="F759" s="88">
        <v>50</v>
      </c>
    </row>
    <row r="760" spans="1:6" s="65" customFormat="1" ht="55.05" x14ac:dyDescent="0.35">
      <c r="A760" s="53" t="s">
        <v>7</v>
      </c>
      <c r="B760" s="14" t="s">
        <v>403</v>
      </c>
      <c r="C760" s="15" t="s">
        <v>403</v>
      </c>
      <c r="D760" s="23" t="s">
        <v>6</v>
      </c>
      <c r="E760" s="79"/>
      <c r="F760" s="89">
        <f t="shared" ref="F760:F764" si="235">SUM(F761)</f>
        <v>4168.2</v>
      </c>
    </row>
    <row r="761" spans="1:6" s="1" customFormat="1" ht="36.700000000000003" x14ac:dyDescent="0.35">
      <c r="A761" s="53" t="s">
        <v>8</v>
      </c>
      <c r="B761" s="14" t="s">
        <v>403</v>
      </c>
      <c r="C761" s="15" t="s">
        <v>403</v>
      </c>
      <c r="D761" s="23" t="s">
        <v>9</v>
      </c>
      <c r="E761" s="79"/>
      <c r="F761" s="89">
        <f t="shared" si="235"/>
        <v>4168.2</v>
      </c>
    </row>
    <row r="762" spans="1:6" s="1" customFormat="1" ht="21.1" x14ac:dyDescent="0.35">
      <c r="A762" s="53" t="s">
        <v>10</v>
      </c>
      <c r="B762" s="14" t="s">
        <v>403</v>
      </c>
      <c r="C762" s="15" t="s">
        <v>403</v>
      </c>
      <c r="D762" s="23" t="s">
        <v>11</v>
      </c>
      <c r="E762" s="79"/>
      <c r="F762" s="89">
        <f t="shared" si="235"/>
        <v>4168.2</v>
      </c>
    </row>
    <row r="763" spans="1:6" s="1" customFormat="1" ht="21.1" x14ac:dyDescent="0.35">
      <c r="A763" s="53" t="s">
        <v>533</v>
      </c>
      <c r="B763" s="14" t="s">
        <v>403</v>
      </c>
      <c r="C763" s="15" t="s">
        <v>403</v>
      </c>
      <c r="D763" s="23" t="s">
        <v>534</v>
      </c>
      <c r="E763" s="79"/>
      <c r="F763" s="89">
        <f t="shared" si="235"/>
        <v>4168.2</v>
      </c>
    </row>
    <row r="764" spans="1:6" s="1" customFormat="1" ht="36.700000000000003" x14ac:dyDescent="0.35">
      <c r="A764" s="53" t="s">
        <v>535</v>
      </c>
      <c r="B764" s="14" t="s">
        <v>403</v>
      </c>
      <c r="C764" s="15" t="s">
        <v>403</v>
      </c>
      <c r="D764" s="23" t="s">
        <v>536</v>
      </c>
      <c r="E764" s="79"/>
      <c r="F764" s="89">
        <f t="shared" si="235"/>
        <v>4168.2</v>
      </c>
    </row>
    <row r="765" spans="1:6" s="1" customFormat="1" ht="55.05" x14ac:dyDescent="0.35">
      <c r="A765" s="53" t="s">
        <v>190</v>
      </c>
      <c r="B765" s="14" t="s">
        <v>403</v>
      </c>
      <c r="C765" s="15" t="s">
        <v>403</v>
      </c>
      <c r="D765" s="23" t="s">
        <v>536</v>
      </c>
      <c r="E765" s="79" t="s">
        <v>191</v>
      </c>
      <c r="F765" s="88">
        <v>4168.2</v>
      </c>
    </row>
    <row r="766" spans="1:6" s="65" customFormat="1" ht="36.700000000000003" x14ac:dyDescent="0.35">
      <c r="A766" s="48" t="s">
        <v>144</v>
      </c>
      <c r="B766" s="14" t="s">
        <v>403</v>
      </c>
      <c r="C766" s="15" t="s">
        <v>403</v>
      </c>
      <c r="D766" s="10" t="s">
        <v>19</v>
      </c>
      <c r="E766" s="79"/>
      <c r="F766" s="89">
        <f t="shared" ref="F766:F768" si="236">F767</f>
        <v>1222</v>
      </c>
    </row>
    <row r="767" spans="1:6" s="17" customFormat="1" ht="21.1" x14ac:dyDescent="0.35">
      <c r="A767" s="50" t="s">
        <v>15</v>
      </c>
      <c r="B767" s="14" t="s">
        <v>403</v>
      </c>
      <c r="C767" s="15" t="s">
        <v>403</v>
      </c>
      <c r="D767" s="22" t="s">
        <v>844</v>
      </c>
      <c r="E767" s="79"/>
      <c r="F767" s="89">
        <f t="shared" si="236"/>
        <v>1222</v>
      </c>
    </row>
    <row r="768" spans="1:6" s="17" customFormat="1" ht="36.700000000000003" x14ac:dyDescent="0.35">
      <c r="A768" s="51" t="s">
        <v>846</v>
      </c>
      <c r="B768" s="14" t="s">
        <v>403</v>
      </c>
      <c r="C768" s="15" t="s">
        <v>403</v>
      </c>
      <c r="D768" s="22" t="s">
        <v>845</v>
      </c>
      <c r="E768" s="79"/>
      <c r="F768" s="89">
        <f t="shared" si="236"/>
        <v>1222</v>
      </c>
    </row>
    <row r="769" spans="1:6" s="1" customFormat="1" ht="21.1" x14ac:dyDescent="0.35">
      <c r="A769" s="45" t="s">
        <v>430</v>
      </c>
      <c r="B769" s="14" t="s">
        <v>403</v>
      </c>
      <c r="C769" s="15" t="s">
        <v>403</v>
      </c>
      <c r="D769" s="22" t="s">
        <v>845</v>
      </c>
      <c r="E769" s="79" t="s">
        <v>14</v>
      </c>
      <c r="F769" s="88">
        <v>1222</v>
      </c>
    </row>
    <row r="770" spans="1:6" s="8" customFormat="1" ht="21.1" x14ac:dyDescent="0.35">
      <c r="A770" s="33" t="s">
        <v>537</v>
      </c>
      <c r="B770" s="9" t="s">
        <v>403</v>
      </c>
      <c r="C770" s="10" t="s">
        <v>266</v>
      </c>
      <c r="D770" s="10"/>
      <c r="E770" s="103"/>
      <c r="F770" s="88">
        <f>+F771+F824+F819+F814</f>
        <v>33401.199999999997</v>
      </c>
    </row>
    <row r="771" spans="1:6" s="65" customFormat="1" ht="37.4" x14ac:dyDescent="0.35">
      <c r="A771" s="50" t="s">
        <v>769</v>
      </c>
      <c r="B771" s="9" t="s">
        <v>403</v>
      </c>
      <c r="C771" s="10" t="s">
        <v>266</v>
      </c>
      <c r="D771" s="10" t="s">
        <v>434</v>
      </c>
      <c r="E771" s="103"/>
      <c r="F771" s="88">
        <f>+F783+F772+F776</f>
        <v>32738.5</v>
      </c>
    </row>
    <row r="772" spans="1:6" s="16" customFormat="1" ht="21.1" x14ac:dyDescent="0.35">
      <c r="A772" s="50" t="s">
        <v>406</v>
      </c>
      <c r="B772" s="9" t="s">
        <v>403</v>
      </c>
      <c r="C772" s="10" t="s">
        <v>266</v>
      </c>
      <c r="D772" s="22" t="s">
        <v>407</v>
      </c>
      <c r="E772" s="103"/>
      <c r="F772" s="88">
        <f t="shared" ref="F772:F774" si="237">+F773</f>
        <v>1991.6000000000001</v>
      </c>
    </row>
    <row r="773" spans="1:6" s="12" customFormat="1" ht="37.4" x14ac:dyDescent="0.35">
      <c r="A773" s="50" t="s">
        <v>16</v>
      </c>
      <c r="B773" s="9" t="s">
        <v>403</v>
      </c>
      <c r="C773" s="10" t="s">
        <v>266</v>
      </c>
      <c r="D773" s="22" t="s">
        <v>423</v>
      </c>
      <c r="E773" s="103"/>
      <c r="F773" s="88">
        <f t="shared" si="237"/>
        <v>1991.6000000000001</v>
      </c>
    </row>
    <row r="774" spans="1:6" s="12" customFormat="1" ht="55.7" x14ac:dyDescent="0.35">
      <c r="A774" s="76" t="s">
        <v>820</v>
      </c>
      <c r="B774" s="9" t="s">
        <v>403</v>
      </c>
      <c r="C774" s="10" t="s">
        <v>266</v>
      </c>
      <c r="D774" s="22" t="s">
        <v>779</v>
      </c>
      <c r="E774" s="103"/>
      <c r="F774" s="88">
        <f t="shared" si="237"/>
        <v>1991.6000000000001</v>
      </c>
    </row>
    <row r="775" spans="1:6" s="1" customFormat="1" ht="37.4" x14ac:dyDescent="0.35">
      <c r="A775" s="76" t="s">
        <v>28</v>
      </c>
      <c r="B775" s="9" t="s">
        <v>403</v>
      </c>
      <c r="C775" s="10" t="s">
        <v>266</v>
      </c>
      <c r="D775" s="22" t="s">
        <v>779</v>
      </c>
      <c r="E775" s="103" t="s">
        <v>29</v>
      </c>
      <c r="F775" s="88">
        <v>1991.6000000000001</v>
      </c>
    </row>
    <row r="776" spans="1:6" s="16" customFormat="1" ht="21.1" x14ac:dyDescent="0.35">
      <c r="A776" s="50" t="s">
        <v>760</v>
      </c>
      <c r="B776" s="9" t="s">
        <v>403</v>
      </c>
      <c r="C776" s="10" t="s">
        <v>266</v>
      </c>
      <c r="D776" s="22" t="s">
        <v>435</v>
      </c>
      <c r="E776" s="103"/>
      <c r="F776" s="88">
        <f>+F780+F777</f>
        <v>11324</v>
      </c>
    </row>
    <row r="777" spans="1:6" s="12" customFormat="1" ht="37.4" x14ac:dyDescent="0.35">
      <c r="A777" s="50" t="s">
        <v>16</v>
      </c>
      <c r="B777" s="9" t="s">
        <v>403</v>
      </c>
      <c r="C777" s="10" t="s">
        <v>266</v>
      </c>
      <c r="D777" s="22" t="s">
        <v>449</v>
      </c>
      <c r="E777" s="103"/>
      <c r="F777" s="88">
        <f>+F778</f>
        <v>347.3</v>
      </c>
    </row>
    <row r="778" spans="1:6" s="12" customFormat="1" ht="55.7" x14ac:dyDescent="0.35">
      <c r="A778" s="76" t="s">
        <v>820</v>
      </c>
      <c r="B778" s="9" t="s">
        <v>403</v>
      </c>
      <c r="C778" s="10" t="s">
        <v>266</v>
      </c>
      <c r="D778" s="22" t="s">
        <v>778</v>
      </c>
      <c r="E778" s="103"/>
      <c r="F778" s="88">
        <f>+F779</f>
        <v>347.3</v>
      </c>
    </row>
    <row r="779" spans="1:6" s="1" customFormat="1" ht="37.4" x14ac:dyDescent="0.35">
      <c r="A779" s="76" t="s">
        <v>28</v>
      </c>
      <c r="B779" s="9" t="s">
        <v>403</v>
      </c>
      <c r="C779" s="10" t="s">
        <v>266</v>
      </c>
      <c r="D779" s="22" t="s">
        <v>778</v>
      </c>
      <c r="E779" s="103" t="s">
        <v>29</v>
      </c>
      <c r="F779" s="88">
        <v>347.3</v>
      </c>
    </row>
    <row r="780" spans="1:6" s="1" customFormat="1" ht="37.4" x14ac:dyDescent="0.35">
      <c r="A780" s="29" t="s">
        <v>441</v>
      </c>
      <c r="B780" s="9" t="s">
        <v>403</v>
      </c>
      <c r="C780" s="10" t="s">
        <v>266</v>
      </c>
      <c r="D780" s="22" t="s">
        <v>442</v>
      </c>
      <c r="E780" s="103"/>
      <c r="F780" s="88">
        <f>+F781</f>
        <v>10976.7</v>
      </c>
    </row>
    <row r="781" spans="1:6" s="1" customFormat="1" ht="57.75" customHeight="1" x14ac:dyDescent="0.35">
      <c r="A781" s="58" t="s">
        <v>782</v>
      </c>
      <c r="B781" s="9" t="s">
        <v>403</v>
      </c>
      <c r="C781" s="10" t="s">
        <v>266</v>
      </c>
      <c r="D781" s="22" t="s">
        <v>783</v>
      </c>
      <c r="E781" s="103"/>
      <c r="F781" s="88">
        <f t="shared" ref="F781" si="238">+F782</f>
        <v>10976.7</v>
      </c>
    </row>
    <row r="782" spans="1:6" s="1" customFormat="1" ht="37.4" x14ac:dyDescent="0.35">
      <c r="A782" s="76" t="s">
        <v>28</v>
      </c>
      <c r="B782" s="9" t="s">
        <v>403</v>
      </c>
      <c r="C782" s="10" t="s">
        <v>266</v>
      </c>
      <c r="D782" s="22" t="s">
        <v>783</v>
      </c>
      <c r="E782" s="103" t="s">
        <v>29</v>
      </c>
      <c r="F782" s="88">
        <v>10976.7</v>
      </c>
    </row>
    <row r="783" spans="1:6" s="16" customFormat="1" ht="21.1" x14ac:dyDescent="0.35">
      <c r="A783" s="50" t="s">
        <v>794</v>
      </c>
      <c r="B783" s="9" t="s">
        <v>403</v>
      </c>
      <c r="C783" s="10" t="s">
        <v>266</v>
      </c>
      <c r="D783" s="10" t="s">
        <v>538</v>
      </c>
      <c r="E783" s="103"/>
      <c r="F783" s="88">
        <f>F787+F794+F801+F784</f>
        <v>19422.900000000001</v>
      </c>
    </row>
    <row r="784" spans="1:6" s="12" customFormat="1" ht="21.1" x14ac:dyDescent="0.35">
      <c r="A784" s="48" t="s">
        <v>269</v>
      </c>
      <c r="B784" s="9" t="s">
        <v>403</v>
      </c>
      <c r="C784" s="10" t="s">
        <v>266</v>
      </c>
      <c r="D784" s="10" t="s">
        <v>871</v>
      </c>
      <c r="E784" s="103"/>
      <c r="F784" s="88">
        <f>F785</f>
        <v>250</v>
      </c>
    </row>
    <row r="785" spans="1:6" s="12" customFormat="1" ht="21.1" x14ac:dyDescent="0.35">
      <c r="A785" s="50" t="s">
        <v>870</v>
      </c>
      <c r="B785" s="9" t="s">
        <v>403</v>
      </c>
      <c r="C785" s="10" t="s">
        <v>266</v>
      </c>
      <c r="D785" s="10" t="s">
        <v>872</v>
      </c>
      <c r="E785" s="103"/>
      <c r="F785" s="88">
        <f>SUM(F786)</f>
        <v>250</v>
      </c>
    </row>
    <row r="786" spans="1:6" s="1" customFormat="1" ht="21.1" x14ac:dyDescent="0.35">
      <c r="A786" s="76" t="s">
        <v>411</v>
      </c>
      <c r="B786" s="9" t="s">
        <v>403</v>
      </c>
      <c r="C786" s="10" t="s">
        <v>266</v>
      </c>
      <c r="D786" s="22" t="s">
        <v>872</v>
      </c>
      <c r="E786" s="103" t="s">
        <v>322</v>
      </c>
      <c r="F786" s="88">
        <v>250</v>
      </c>
    </row>
    <row r="787" spans="1:6" s="12" customFormat="1" ht="21.1" x14ac:dyDescent="0.35">
      <c r="A787" s="50" t="s">
        <v>90</v>
      </c>
      <c r="B787" s="9" t="s">
        <v>403</v>
      </c>
      <c r="C787" s="10" t="s">
        <v>266</v>
      </c>
      <c r="D787" s="22" t="s">
        <v>539</v>
      </c>
      <c r="E787" s="103"/>
      <c r="F787" s="88">
        <f t="shared" ref="F787" si="239">F788+F792</f>
        <v>3168.5</v>
      </c>
    </row>
    <row r="788" spans="1:6" s="12" customFormat="1" ht="37.4" x14ac:dyDescent="0.35">
      <c r="A788" s="50" t="s">
        <v>540</v>
      </c>
      <c r="B788" s="9" t="s">
        <v>403</v>
      </c>
      <c r="C788" s="10" t="s">
        <v>266</v>
      </c>
      <c r="D788" s="22" t="s">
        <v>541</v>
      </c>
      <c r="E788" s="103"/>
      <c r="F788" s="88">
        <f t="shared" ref="F788" si="240">SUM(F789:F791)</f>
        <v>298.5</v>
      </c>
    </row>
    <row r="789" spans="1:6" s="1" customFormat="1" ht="21.1" x14ac:dyDescent="0.35">
      <c r="A789" s="28" t="s">
        <v>111</v>
      </c>
      <c r="B789" s="9" t="s">
        <v>403</v>
      </c>
      <c r="C789" s="10" t="s">
        <v>266</v>
      </c>
      <c r="D789" s="22" t="s">
        <v>541</v>
      </c>
      <c r="E789" s="103" t="s">
        <v>112</v>
      </c>
      <c r="F789" s="88">
        <v>115.7</v>
      </c>
    </row>
    <row r="790" spans="1:6" s="1" customFormat="1" ht="36.700000000000003" x14ac:dyDescent="0.35">
      <c r="A790" s="28" t="s">
        <v>28</v>
      </c>
      <c r="B790" s="9" t="s">
        <v>403</v>
      </c>
      <c r="C790" s="10" t="s">
        <v>266</v>
      </c>
      <c r="D790" s="22" t="s">
        <v>541</v>
      </c>
      <c r="E790" s="103" t="s">
        <v>29</v>
      </c>
      <c r="F790" s="88">
        <v>70.099999999999994</v>
      </c>
    </row>
    <row r="791" spans="1:6" s="1" customFormat="1" ht="21.1" x14ac:dyDescent="0.35">
      <c r="A791" s="76" t="s">
        <v>124</v>
      </c>
      <c r="B791" s="9" t="s">
        <v>403</v>
      </c>
      <c r="C791" s="10" t="s">
        <v>266</v>
      </c>
      <c r="D791" s="22" t="s">
        <v>541</v>
      </c>
      <c r="E791" s="103" t="s">
        <v>125</v>
      </c>
      <c r="F791" s="88">
        <v>112.7</v>
      </c>
    </row>
    <row r="792" spans="1:6" s="12" customFormat="1" ht="21.1" x14ac:dyDescent="0.35">
      <c r="A792" s="29" t="s">
        <v>542</v>
      </c>
      <c r="B792" s="9" t="s">
        <v>403</v>
      </c>
      <c r="C792" s="10" t="s">
        <v>266</v>
      </c>
      <c r="D792" s="22" t="s">
        <v>543</v>
      </c>
      <c r="E792" s="103"/>
      <c r="F792" s="88">
        <f t="shared" ref="F792" si="241">SUM(F793)</f>
        <v>2870</v>
      </c>
    </row>
    <row r="793" spans="1:6" s="1" customFormat="1" ht="21.1" x14ac:dyDescent="0.35">
      <c r="A793" s="53" t="s">
        <v>430</v>
      </c>
      <c r="B793" s="9" t="s">
        <v>403</v>
      </c>
      <c r="C793" s="10" t="s">
        <v>266</v>
      </c>
      <c r="D793" s="22" t="s">
        <v>543</v>
      </c>
      <c r="E793" s="103" t="s">
        <v>14</v>
      </c>
      <c r="F793" s="88">
        <v>2870</v>
      </c>
    </row>
    <row r="794" spans="1:6" s="1" customFormat="1" ht="36.700000000000003" x14ac:dyDescent="0.35">
      <c r="A794" s="48" t="s">
        <v>16</v>
      </c>
      <c r="B794" s="9" t="s">
        <v>403</v>
      </c>
      <c r="C794" s="10" t="s">
        <v>266</v>
      </c>
      <c r="D794" s="22" t="s">
        <v>544</v>
      </c>
      <c r="E794" s="103"/>
      <c r="F794" s="88">
        <f>+F795+F799</f>
        <v>13253</v>
      </c>
    </row>
    <row r="795" spans="1:6" s="12" customFormat="1" ht="21.1" x14ac:dyDescent="0.35">
      <c r="A795" s="48" t="s">
        <v>52</v>
      </c>
      <c r="B795" s="9" t="s">
        <v>403</v>
      </c>
      <c r="C795" s="10" t="s">
        <v>266</v>
      </c>
      <c r="D795" s="22" t="s">
        <v>545</v>
      </c>
      <c r="E795" s="103"/>
      <c r="F795" s="88">
        <f t="shared" ref="F795" si="242">+F796</f>
        <v>8745.2000000000007</v>
      </c>
    </row>
    <row r="796" spans="1:6" s="12" customFormat="1" ht="21.1" x14ac:dyDescent="0.35">
      <c r="A796" s="48" t="s">
        <v>546</v>
      </c>
      <c r="B796" s="9" t="s">
        <v>403</v>
      </c>
      <c r="C796" s="10" t="s">
        <v>266</v>
      </c>
      <c r="D796" s="22" t="s">
        <v>547</v>
      </c>
      <c r="E796" s="103"/>
      <c r="F796" s="88">
        <f t="shared" ref="F796" si="243">+F797+F798</f>
        <v>8745.2000000000007</v>
      </c>
    </row>
    <row r="797" spans="1:6" s="1" customFormat="1" ht="21.1" x14ac:dyDescent="0.35">
      <c r="A797" s="28" t="s">
        <v>43</v>
      </c>
      <c r="B797" s="9" t="s">
        <v>403</v>
      </c>
      <c r="C797" s="10" t="s">
        <v>266</v>
      </c>
      <c r="D797" s="10" t="s">
        <v>547</v>
      </c>
      <c r="E797" s="103" t="s">
        <v>44</v>
      </c>
      <c r="F797" s="88">
        <v>7847.8</v>
      </c>
    </row>
    <row r="798" spans="1:6" s="1" customFormat="1" ht="36.700000000000003" x14ac:dyDescent="0.35">
      <c r="A798" s="28" t="s">
        <v>28</v>
      </c>
      <c r="B798" s="9" t="s">
        <v>403</v>
      </c>
      <c r="C798" s="10" t="s">
        <v>266</v>
      </c>
      <c r="D798" s="10" t="s">
        <v>547</v>
      </c>
      <c r="E798" s="103" t="s">
        <v>29</v>
      </c>
      <c r="F798" s="88">
        <v>897.4</v>
      </c>
    </row>
    <row r="799" spans="1:6" s="12" customFormat="1" ht="21.1" x14ac:dyDescent="0.35">
      <c r="A799" s="62" t="s">
        <v>803</v>
      </c>
      <c r="B799" s="9" t="s">
        <v>403</v>
      </c>
      <c r="C799" s="10" t="s">
        <v>266</v>
      </c>
      <c r="D799" s="22" t="s">
        <v>801</v>
      </c>
      <c r="E799" s="103"/>
      <c r="F799" s="88">
        <f>+F800</f>
        <v>4507.8</v>
      </c>
    </row>
    <row r="800" spans="1:6" s="1" customFormat="1" ht="21.1" x14ac:dyDescent="0.35">
      <c r="A800" s="28" t="s">
        <v>43</v>
      </c>
      <c r="B800" s="9" t="s">
        <v>403</v>
      </c>
      <c r="C800" s="10" t="s">
        <v>266</v>
      </c>
      <c r="D800" s="10" t="s">
        <v>801</v>
      </c>
      <c r="E800" s="103" t="s">
        <v>44</v>
      </c>
      <c r="F800" s="88">
        <v>4507.8</v>
      </c>
    </row>
    <row r="801" spans="1:6" s="1" customFormat="1" ht="21.1" x14ac:dyDescent="0.35">
      <c r="A801" s="50" t="s">
        <v>215</v>
      </c>
      <c r="B801" s="9" t="s">
        <v>403</v>
      </c>
      <c r="C801" s="10" t="s">
        <v>266</v>
      </c>
      <c r="D801" s="22" t="s">
        <v>548</v>
      </c>
      <c r="E801" s="103"/>
      <c r="F801" s="88">
        <f t="shared" ref="F801" si="244">+F802+F809+F811</f>
        <v>2751.4</v>
      </c>
    </row>
    <row r="802" spans="1:6" s="1" customFormat="1" ht="21.1" x14ac:dyDescent="0.35">
      <c r="A802" s="50" t="s">
        <v>549</v>
      </c>
      <c r="B802" s="9" t="s">
        <v>403</v>
      </c>
      <c r="C802" s="10" t="s">
        <v>266</v>
      </c>
      <c r="D802" s="22" t="s">
        <v>550</v>
      </c>
      <c r="E802" s="103"/>
      <c r="F802" s="88">
        <f t="shared" ref="F802" si="245">+F803+F805+F807</f>
        <v>2187.4</v>
      </c>
    </row>
    <row r="803" spans="1:6" s="1" customFormat="1" ht="21.1" x14ac:dyDescent="0.35">
      <c r="A803" s="50" t="s">
        <v>551</v>
      </c>
      <c r="B803" s="9" t="s">
        <v>403</v>
      </c>
      <c r="C803" s="10" t="s">
        <v>266</v>
      </c>
      <c r="D803" s="22" t="s">
        <v>552</v>
      </c>
      <c r="E803" s="103"/>
      <c r="F803" s="88">
        <f t="shared" ref="F803" si="246">+F804</f>
        <v>1593.7</v>
      </c>
    </row>
    <row r="804" spans="1:6" s="1" customFormat="1" ht="36.700000000000003" x14ac:dyDescent="0.35">
      <c r="A804" s="28" t="s">
        <v>459</v>
      </c>
      <c r="B804" s="9" t="s">
        <v>403</v>
      </c>
      <c r="C804" s="10" t="s">
        <v>266</v>
      </c>
      <c r="D804" s="22" t="s">
        <v>552</v>
      </c>
      <c r="E804" s="103" t="s">
        <v>460</v>
      </c>
      <c r="F804" s="88">
        <v>1593.7</v>
      </c>
    </row>
    <row r="805" spans="1:6" s="1" customFormat="1" ht="21.1" x14ac:dyDescent="0.35">
      <c r="A805" s="50" t="s">
        <v>553</v>
      </c>
      <c r="B805" s="9" t="s">
        <v>403</v>
      </c>
      <c r="C805" s="10" t="s">
        <v>266</v>
      </c>
      <c r="D805" s="22" t="s">
        <v>554</v>
      </c>
      <c r="E805" s="103"/>
      <c r="F805" s="88">
        <f t="shared" ref="F805" si="247">+F806</f>
        <v>393.7</v>
      </c>
    </row>
    <row r="806" spans="1:6" s="1" customFormat="1" ht="36.700000000000003" x14ac:dyDescent="0.35">
      <c r="A806" s="28" t="s">
        <v>459</v>
      </c>
      <c r="B806" s="9" t="s">
        <v>403</v>
      </c>
      <c r="C806" s="10" t="s">
        <v>266</v>
      </c>
      <c r="D806" s="22" t="s">
        <v>554</v>
      </c>
      <c r="E806" s="103" t="s">
        <v>460</v>
      </c>
      <c r="F806" s="88">
        <v>393.7</v>
      </c>
    </row>
    <row r="807" spans="1:6" s="1" customFormat="1" ht="21.1" x14ac:dyDescent="0.35">
      <c r="A807" s="50" t="s">
        <v>555</v>
      </c>
      <c r="B807" s="9" t="s">
        <v>403</v>
      </c>
      <c r="C807" s="10" t="s">
        <v>266</v>
      </c>
      <c r="D807" s="22" t="s">
        <v>556</v>
      </c>
      <c r="E807" s="103"/>
      <c r="F807" s="88">
        <f t="shared" ref="F807" si="248">+F808</f>
        <v>200</v>
      </c>
    </row>
    <row r="808" spans="1:6" s="1" customFormat="1" ht="36.700000000000003" x14ac:dyDescent="0.35">
      <c r="A808" s="28" t="s">
        <v>459</v>
      </c>
      <c r="B808" s="9" t="s">
        <v>403</v>
      </c>
      <c r="C808" s="10" t="s">
        <v>266</v>
      </c>
      <c r="D808" s="22" t="s">
        <v>556</v>
      </c>
      <c r="E808" s="103" t="s">
        <v>460</v>
      </c>
      <c r="F808" s="88">
        <v>200</v>
      </c>
    </row>
    <row r="809" spans="1:6" s="1" customFormat="1" ht="37.4" x14ac:dyDescent="0.35">
      <c r="A809" s="50" t="s">
        <v>557</v>
      </c>
      <c r="B809" s="9" t="s">
        <v>403</v>
      </c>
      <c r="C809" s="10" t="s">
        <v>266</v>
      </c>
      <c r="D809" s="22" t="s">
        <v>558</v>
      </c>
      <c r="E809" s="103"/>
      <c r="F809" s="88">
        <f t="shared" ref="F809" si="249">+F810</f>
        <v>20</v>
      </c>
    </row>
    <row r="810" spans="1:6" s="1" customFormat="1" ht="36.700000000000003" x14ac:dyDescent="0.35">
      <c r="A810" s="28" t="s">
        <v>459</v>
      </c>
      <c r="B810" s="9" t="s">
        <v>403</v>
      </c>
      <c r="C810" s="10" t="s">
        <v>266</v>
      </c>
      <c r="D810" s="22" t="s">
        <v>558</v>
      </c>
      <c r="E810" s="103" t="s">
        <v>460</v>
      </c>
      <c r="F810" s="88">
        <v>20</v>
      </c>
    </row>
    <row r="811" spans="1:6" s="1" customFormat="1" ht="37.4" x14ac:dyDescent="0.35">
      <c r="A811" s="50" t="s">
        <v>559</v>
      </c>
      <c r="B811" s="9" t="s">
        <v>403</v>
      </c>
      <c r="C811" s="10" t="s">
        <v>266</v>
      </c>
      <c r="D811" s="22" t="s">
        <v>560</v>
      </c>
      <c r="E811" s="103"/>
      <c r="F811" s="88">
        <f t="shared" ref="F811:F812" si="250">+F812</f>
        <v>544</v>
      </c>
    </row>
    <row r="812" spans="1:6" s="1" customFormat="1" ht="21.1" x14ac:dyDescent="0.35">
      <c r="A812" s="50" t="s">
        <v>561</v>
      </c>
      <c r="B812" s="9" t="s">
        <v>403</v>
      </c>
      <c r="C812" s="10" t="s">
        <v>266</v>
      </c>
      <c r="D812" s="22" t="s">
        <v>562</v>
      </c>
      <c r="E812" s="103"/>
      <c r="F812" s="88">
        <f t="shared" si="250"/>
        <v>544</v>
      </c>
    </row>
    <row r="813" spans="1:6" s="1" customFormat="1" ht="21.1" x14ac:dyDescent="0.35">
      <c r="A813" s="28" t="s">
        <v>563</v>
      </c>
      <c r="B813" s="9" t="s">
        <v>403</v>
      </c>
      <c r="C813" s="10" t="s">
        <v>266</v>
      </c>
      <c r="D813" s="22" t="s">
        <v>562</v>
      </c>
      <c r="E813" s="103" t="s">
        <v>564</v>
      </c>
      <c r="F813" s="88">
        <v>544</v>
      </c>
    </row>
    <row r="814" spans="1:6" s="65" customFormat="1" ht="36.700000000000003" x14ac:dyDescent="0.35">
      <c r="A814" s="52" t="s">
        <v>488</v>
      </c>
      <c r="B814" s="14" t="s">
        <v>403</v>
      </c>
      <c r="C814" s="15" t="s">
        <v>266</v>
      </c>
      <c r="D814" s="10" t="s">
        <v>489</v>
      </c>
      <c r="E814" s="79"/>
      <c r="F814" s="89">
        <f t="shared" ref="F814:F817" si="251">SUM(F815)</f>
        <v>160</v>
      </c>
    </row>
    <row r="815" spans="1:6" s="1" customFormat="1" ht="21.1" x14ac:dyDescent="0.35">
      <c r="A815" s="52" t="s">
        <v>490</v>
      </c>
      <c r="B815" s="14" t="s">
        <v>403</v>
      </c>
      <c r="C815" s="15" t="s">
        <v>266</v>
      </c>
      <c r="D815" s="10" t="s">
        <v>491</v>
      </c>
      <c r="E815" s="79"/>
      <c r="F815" s="88">
        <f t="shared" si="251"/>
        <v>160</v>
      </c>
    </row>
    <row r="816" spans="1:6" s="1" customFormat="1" ht="21.1" x14ac:dyDescent="0.35">
      <c r="A816" s="52" t="s">
        <v>24</v>
      </c>
      <c r="B816" s="14" t="s">
        <v>403</v>
      </c>
      <c r="C816" s="15" t="s">
        <v>266</v>
      </c>
      <c r="D816" s="10" t="s">
        <v>565</v>
      </c>
      <c r="E816" s="79"/>
      <c r="F816" s="88">
        <f t="shared" si="251"/>
        <v>160</v>
      </c>
    </row>
    <row r="817" spans="1:6" s="1" customFormat="1" ht="36.700000000000003" x14ac:dyDescent="0.35">
      <c r="A817" s="52" t="s">
        <v>566</v>
      </c>
      <c r="B817" s="14" t="s">
        <v>403</v>
      </c>
      <c r="C817" s="15" t="s">
        <v>266</v>
      </c>
      <c r="D817" s="10" t="s">
        <v>567</v>
      </c>
      <c r="E817" s="79"/>
      <c r="F817" s="88">
        <f t="shared" si="251"/>
        <v>160</v>
      </c>
    </row>
    <row r="818" spans="1:6" s="1" customFormat="1" ht="37.4" x14ac:dyDescent="0.35">
      <c r="A818" s="76" t="s">
        <v>459</v>
      </c>
      <c r="B818" s="14" t="s">
        <v>403</v>
      </c>
      <c r="C818" s="15" t="s">
        <v>266</v>
      </c>
      <c r="D818" s="10" t="s">
        <v>567</v>
      </c>
      <c r="E818" s="79" t="s">
        <v>460</v>
      </c>
      <c r="F818" s="88">
        <v>160</v>
      </c>
    </row>
    <row r="819" spans="1:6" s="65" customFormat="1" ht="55.05" x14ac:dyDescent="0.35">
      <c r="A819" s="48" t="s">
        <v>183</v>
      </c>
      <c r="B819" s="14" t="s">
        <v>403</v>
      </c>
      <c r="C819" s="15" t="s">
        <v>266</v>
      </c>
      <c r="D819" s="10" t="s">
        <v>184</v>
      </c>
      <c r="E819" s="103"/>
      <c r="F819" s="88">
        <f t="shared" ref="F819:F820" si="252">F820</f>
        <v>120</v>
      </c>
    </row>
    <row r="820" spans="1:6" s="1" customFormat="1" ht="21.1" x14ac:dyDescent="0.35">
      <c r="A820" s="48" t="s">
        <v>26</v>
      </c>
      <c r="B820" s="14" t="s">
        <v>403</v>
      </c>
      <c r="C820" s="15" t="s">
        <v>266</v>
      </c>
      <c r="D820" s="22" t="s">
        <v>185</v>
      </c>
      <c r="E820" s="103"/>
      <c r="F820" s="88">
        <f t="shared" si="252"/>
        <v>120</v>
      </c>
    </row>
    <row r="821" spans="1:6" s="1" customFormat="1" ht="36.700000000000003" x14ac:dyDescent="0.35">
      <c r="A821" s="48" t="s">
        <v>220</v>
      </c>
      <c r="B821" s="14" t="s">
        <v>403</v>
      </c>
      <c r="C821" s="15" t="s">
        <v>266</v>
      </c>
      <c r="D821" s="22" t="s">
        <v>739</v>
      </c>
      <c r="E821" s="79"/>
      <c r="F821" s="88">
        <f t="shared" ref="F821" si="253">F822</f>
        <v>120</v>
      </c>
    </row>
    <row r="822" spans="1:6" s="1" customFormat="1" ht="37.4" x14ac:dyDescent="0.35">
      <c r="A822" s="50" t="s">
        <v>225</v>
      </c>
      <c r="B822" s="14" t="s">
        <v>403</v>
      </c>
      <c r="C822" s="15" t="s">
        <v>266</v>
      </c>
      <c r="D822" s="22" t="s">
        <v>740</v>
      </c>
      <c r="E822" s="79"/>
      <c r="F822" s="88">
        <f t="shared" ref="F822" si="254">+F823</f>
        <v>120</v>
      </c>
    </row>
    <row r="823" spans="1:6" s="1" customFormat="1" ht="21.1" x14ac:dyDescent="0.35">
      <c r="A823" s="53" t="s">
        <v>430</v>
      </c>
      <c r="B823" s="14" t="s">
        <v>403</v>
      </c>
      <c r="C823" s="15" t="s">
        <v>266</v>
      </c>
      <c r="D823" s="22" t="s">
        <v>740</v>
      </c>
      <c r="E823" s="103" t="s">
        <v>14</v>
      </c>
      <c r="F823" s="88">
        <v>120</v>
      </c>
    </row>
    <row r="824" spans="1:6" s="65" customFormat="1" ht="55.05" x14ac:dyDescent="0.35">
      <c r="A824" s="13" t="s">
        <v>7</v>
      </c>
      <c r="B824" s="9" t="s">
        <v>403</v>
      </c>
      <c r="C824" s="10" t="s">
        <v>266</v>
      </c>
      <c r="D824" s="10" t="s">
        <v>6</v>
      </c>
      <c r="E824" s="103"/>
      <c r="F824" s="88">
        <f t="shared" ref="F824" si="255">+F825</f>
        <v>382.70000000000005</v>
      </c>
    </row>
    <row r="825" spans="1:6" s="16" customFormat="1" ht="36.700000000000003" x14ac:dyDescent="0.35">
      <c r="A825" s="48" t="s">
        <v>46</v>
      </c>
      <c r="B825" s="14" t="s">
        <v>403</v>
      </c>
      <c r="C825" s="15" t="s">
        <v>266</v>
      </c>
      <c r="D825" s="15" t="s">
        <v>47</v>
      </c>
      <c r="E825" s="79"/>
      <c r="F825" s="88">
        <f>+F829+F838+F826+F835</f>
        <v>382.70000000000005</v>
      </c>
    </row>
    <row r="826" spans="1:6" s="12" customFormat="1" ht="21.1" x14ac:dyDescent="0.35">
      <c r="A826" s="48" t="s">
        <v>15</v>
      </c>
      <c r="B826" s="9" t="s">
        <v>403</v>
      </c>
      <c r="C826" s="10" t="s">
        <v>266</v>
      </c>
      <c r="D826" s="10" t="s">
        <v>48</v>
      </c>
      <c r="E826" s="103" t="s">
        <v>27</v>
      </c>
      <c r="F826" s="88">
        <f t="shared" ref="F826:F827" si="256">+F827</f>
        <v>140</v>
      </c>
    </row>
    <row r="827" spans="1:6" s="12" customFormat="1" ht="36.700000000000003" x14ac:dyDescent="0.35">
      <c r="A827" s="48" t="s">
        <v>49</v>
      </c>
      <c r="B827" s="9" t="s">
        <v>403</v>
      </c>
      <c r="C827" s="10" t="s">
        <v>266</v>
      </c>
      <c r="D827" s="10" t="s">
        <v>50</v>
      </c>
      <c r="E827" s="103"/>
      <c r="F827" s="88">
        <f t="shared" si="256"/>
        <v>140</v>
      </c>
    </row>
    <row r="828" spans="1:6" s="1" customFormat="1" ht="36.700000000000003" x14ac:dyDescent="0.35">
      <c r="A828" s="28" t="s">
        <v>28</v>
      </c>
      <c r="B828" s="14" t="s">
        <v>403</v>
      </c>
      <c r="C828" s="15" t="s">
        <v>266</v>
      </c>
      <c r="D828" s="15" t="s">
        <v>50</v>
      </c>
      <c r="E828" s="79" t="s">
        <v>29</v>
      </c>
      <c r="F828" s="88">
        <v>140</v>
      </c>
    </row>
    <row r="829" spans="1:6" s="12" customFormat="1" ht="36.700000000000003" x14ac:dyDescent="0.35">
      <c r="A829" s="48" t="s">
        <v>114</v>
      </c>
      <c r="B829" s="9" t="s">
        <v>403</v>
      </c>
      <c r="C829" s="10" t="s">
        <v>266</v>
      </c>
      <c r="D829" s="10" t="s">
        <v>115</v>
      </c>
      <c r="E829" s="103" t="s">
        <v>27</v>
      </c>
      <c r="F829" s="88">
        <f>+F830</f>
        <v>142</v>
      </c>
    </row>
    <row r="830" spans="1:6" s="12" customFormat="1" ht="21.1" x14ac:dyDescent="0.35">
      <c r="A830" s="48" t="s">
        <v>116</v>
      </c>
      <c r="B830" s="9" t="s">
        <v>403</v>
      </c>
      <c r="C830" s="10" t="s">
        <v>266</v>
      </c>
      <c r="D830" s="10" t="s">
        <v>117</v>
      </c>
      <c r="E830" s="103"/>
      <c r="F830" s="88">
        <f>+F831+F833</f>
        <v>142</v>
      </c>
    </row>
    <row r="831" spans="1:6" s="12" customFormat="1" ht="36.700000000000003" x14ac:dyDescent="0.35">
      <c r="A831" s="48" t="s">
        <v>568</v>
      </c>
      <c r="B831" s="9" t="s">
        <v>403</v>
      </c>
      <c r="C831" s="10" t="s">
        <v>266</v>
      </c>
      <c r="D831" s="10" t="s">
        <v>569</v>
      </c>
      <c r="E831" s="103"/>
      <c r="F831" s="88">
        <f t="shared" ref="F831:F833" si="257">+F832</f>
        <v>92</v>
      </c>
    </row>
    <row r="832" spans="1:6" s="1" customFormat="1" ht="36.700000000000003" x14ac:dyDescent="0.35">
      <c r="A832" s="28" t="s">
        <v>28</v>
      </c>
      <c r="B832" s="14" t="s">
        <v>403</v>
      </c>
      <c r="C832" s="15" t="s">
        <v>266</v>
      </c>
      <c r="D832" s="15" t="s">
        <v>569</v>
      </c>
      <c r="E832" s="79" t="s">
        <v>29</v>
      </c>
      <c r="F832" s="88">
        <v>92</v>
      </c>
    </row>
    <row r="833" spans="1:6" s="12" customFormat="1" ht="36.700000000000003" customHeight="1" x14ac:dyDescent="0.35">
      <c r="A833" s="48" t="s">
        <v>790</v>
      </c>
      <c r="B833" s="9" t="s">
        <v>403</v>
      </c>
      <c r="C833" s="10" t="s">
        <v>266</v>
      </c>
      <c r="D833" s="10" t="s">
        <v>118</v>
      </c>
      <c r="E833" s="103"/>
      <c r="F833" s="88">
        <f t="shared" si="257"/>
        <v>50</v>
      </c>
    </row>
    <row r="834" spans="1:6" s="1" customFormat="1" ht="36.700000000000003" x14ac:dyDescent="0.35">
      <c r="A834" s="28" t="s">
        <v>28</v>
      </c>
      <c r="B834" s="14" t="s">
        <v>403</v>
      </c>
      <c r="C834" s="15" t="s">
        <v>266</v>
      </c>
      <c r="D834" s="15" t="s">
        <v>118</v>
      </c>
      <c r="E834" s="79" t="s">
        <v>29</v>
      </c>
      <c r="F834" s="88">
        <v>50</v>
      </c>
    </row>
    <row r="835" spans="1:6" s="16" customFormat="1" ht="36.700000000000003" x14ac:dyDescent="0.35">
      <c r="A835" s="48" t="s">
        <v>16</v>
      </c>
      <c r="B835" s="14" t="s">
        <v>403</v>
      </c>
      <c r="C835" s="15" t="s">
        <v>266</v>
      </c>
      <c r="D835" s="15" t="s">
        <v>51</v>
      </c>
      <c r="E835" s="79"/>
      <c r="F835" s="88">
        <f t="shared" ref="F835:F836" si="258">+F836</f>
        <v>91.4</v>
      </c>
    </row>
    <row r="836" spans="1:6" s="12" customFormat="1" ht="40.75" customHeight="1" x14ac:dyDescent="0.35">
      <c r="A836" s="50" t="s">
        <v>885</v>
      </c>
      <c r="B836" s="9" t="s">
        <v>403</v>
      </c>
      <c r="C836" s="10" t="s">
        <v>266</v>
      </c>
      <c r="D836" s="10" t="s">
        <v>884</v>
      </c>
      <c r="E836" s="103" t="s">
        <v>27</v>
      </c>
      <c r="F836" s="88">
        <f t="shared" si="258"/>
        <v>91.4</v>
      </c>
    </row>
    <row r="837" spans="1:6" s="1" customFormat="1" ht="21.1" x14ac:dyDescent="0.35">
      <c r="A837" s="28" t="s">
        <v>43</v>
      </c>
      <c r="B837" s="14" t="s">
        <v>403</v>
      </c>
      <c r="C837" s="15" t="s">
        <v>266</v>
      </c>
      <c r="D837" s="15" t="s">
        <v>884</v>
      </c>
      <c r="E837" s="79" t="s">
        <v>44</v>
      </c>
      <c r="F837" s="88">
        <v>91.4</v>
      </c>
    </row>
    <row r="838" spans="1:6" s="16" customFormat="1" ht="21.1" x14ac:dyDescent="0.35">
      <c r="A838" s="13" t="s">
        <v>24</v>
      </c>
      <c r="B838" s="14" t="s">
        <v>403</v>
      </c>
      <c r="C838" s="15" t="s">
        <v>266</v>
      </c>
      <c r="D838" s="15" t="s">
        <v>134</v>
      </c>
      <c r="E838" s="79"/>
      <c r="F838" s="88">
        <f t="shared" ref="F838:F839" si="259">+F839</f>
        <v>9.3000000000000007</v>
      </c>
    </row>
    <row r="839" spans="1:6" s="12" customFormat="1" ht="40.450000000000003" customHeight="1" x14ac:dyDescent="0.35">
      <c r="A839" s="33" t="s">
        <v>764</v>
      </c>
      <c r="B839" s="9" t="s">
        <v>403</v>
      </c>
      <c r="C839" s="10" t="s">
        <v>266</v>
      </c>
      <c r="D839" s="10" t="s">
        <v>135</v>
      </c>
      <c r="E839" s="103" t="s">
        <v>27</v>
      </c>
      <c r="F839" s="88">
        <f t="shared" si="259"/>
        <v>9.3000000000000007</v>
      </c>
    </row>
    <row r="840" spans="1:6" s="1" customFormat="1" ht="21.1" x14ac:dyDescent="0.35">
      <c r="A840" s="28" t="s">
        <v>43</v>
      </c>
      <c r="B840" s="14" t="s">
        <v>403</v>
      </c>
      <c r="C840" s="15" t="s">
        <v>266</v>
      </c>
      <c r="D840" s="15" t="s">
        <v>135</v>
      </c>
      <c r="E840" s="79" t="s">
        <v>44</v>
      </c>
      <c r="F840" s="88">
        <v>9.3000000000000007</v>
      </c>
    </row>
    <row r="841" spans="1:6" s="7" customFormat="1" ht="19.7" customHeight="1" x14ac:dyDescent="0.3">
      <c r="A841" s="98" t="s">
        <v>570</v>
      </c>
      <c r="B841" s="111" t="s">
        <v>241</v>
      </c>
      <c r="C841" s="85" t="s">
        <v>0</v>
      </c>
      <c r="D841" s="85"/>
      <c r="E841" s="112"/>
      <c r="F841" s="92">
        <f>SUM(F842+F948)</f>
        <v>203988.19999999998</v>
      </c>
    </row>
    <row r="842" spans="1:6" s="8" customFormat="1" ht="21.1" x14ac:dyDescent="0.35">
      <c r="A842" s="13" t="s">
        <v>571</v>
      </c>
      <c r="B842" s="14" t="s">
        <v>241</v>
      </c>
      <c r="C842" s="15" t="s">
        <v>13</v>
      </c>
      <c r="D842" s="15"/>
      <c r="E842" s="79"/>
      <c r="F842" s="89">
        <f>SUM(F843+F928+F936+F917+F943)</f>
        <v>192386.99999999997</v>
      </c>
    </row>
    <row r="843" spans="1:6" s="66" customFormat="1" ht="36.700000000000003" x14ac:dyDescent="0.35">
      <c r="A843" s="53" t="s">
        <v>488</v>
      </c>
      <c r="B843" s="14" t="s">
        <v>241</v>
      </c>
      <c r="C843" s="15" t="s">
        <v>13</v>
      </c>
      <c r="D843" s="32" t="s">
        <v>489</v>
      </c>
      <c r="E843" s="79"/>
      <c r="F843" s="89">
        <f>SUM(F844+F879+F912)</f>
        <v>180896.49999999997</v>
      </c>
    </row>
    <row r="844" spans="1:6" s="8" customFormat="1" ht="36.700000000000003" x14ac:dyDescent="0.35">
      <c r="A844" s="52" t="s">
        <v>572</v>
      </c>
      <c r="B844" s="14" t="s">
        <v>241</v>
      </c>
      <c r="C844" s="15" t="s">
        <v>13</v>
      </c>
      <c r="D844" s="10" t="s">
        <v>573</v>
      </c>
      <c r="E844" s="79"/>
      <c r="F844" s="89">
        <f>SUM(F845+F850+F859+F865+F876+F873)</f>
        <v>69221.2</v>
      </c>
    </row>
    <row r="845" spans="1:6" s="8" customFormat="1" ht="21.1" x14ac:dyDescent="0.35">
      <c r="A845" s="52" t="s">
        <v>357</v>
      </c>
      <c r="B845" s="14" t="s">
        <v>241</v>
      </c>
      <c r="C845" s="15" t="s">
        <v>13</v>
      </c>
      <c r="D845" s="32" t="s">
        <v>574</v>
      </c>
      <c r="E845" s="79"/>
      <c r="F845" s="89">
        <f>SUM(F846+F848)</f>
        <v>4125</v>
      </c>
    </row>
    <row r="846" spans="1:6" s="8" customFormat="1" ht="21.1" x14ac:dyDescent="0.35">
      <c r="A846" s="52" t="s">
        <v>822</v>
      </c>
      <c r="B846" s="14" t="s">
        <v>241</v>
      </c>
      <c r="C846" s="15" t="s">
        <v>13</v>
      </c>
      <c r="D846" s="32" t="s">
        <v>821</v>
      </c>
      <c r="E846" s="79"/>
      <c r="F846" s="89">
        <f>SUM(F847)</f>
        <v>455</v>
      </c>
    </row>
    <row r="847" spans="1:6" s="31" customFormat="1" ht="37.4" x14ac:dyDescent="0.35">
      <c r="A847" s="76" t="s">
        <v>28</v>
      </c>
      <c r="B847" s="14" t="s">
        <v>241</v>
      </c>
      <c r="C847" s="15" t="s">
        <v>13</v>
      </c>
      <c r="D847" s="32" t="s">
        <v>821</v>
      </c>
      <c r="E847" s="79" t="s">
        <v>29</v>
      </c>
      <c r="F847" s="88">
        <v>455</v>
      </c>
    </row>
    <row r="848" spans="1:6" s="8" customFormat="1" ht="21.1" x14ac:dyDescent="0.35">
      <c r="A848" s="52" t="s">
        <v>575</v>
      </c>
      <c r="B848" s="14" t="s">
        <v>241</v>
      </c>
      <c r="C848" s="15" t="s">
        <v>13</v>
      </c>
      <c r="D848" s="32" t="s">
        <v>576</v>
      </c>
      <c r="E848" s="79"/>
      <c r="F848" s="89">
        <f t="shared" ref="F848" si="260">SUM(F849)</f>
        <v>3670</v>
      </c>
    </row>
    <row r="849" spans="1:6" s="31" customFormat="1" ht="36.700000000000003" x14ac:dyDescent="0.35">
      <c r="A849" s="45" t="s">
        <v>28</v>
      </c>
      <c r="B849" s="14" t="s">
        <v>241</v>
      </c>
      <c r="C849" s="15" t="s">
        <v>13</v>
      </c>
      <c r="D849" s="32" t="s">
        <v>576</v>
      </c>
      <c r="E849" s="79" t="s">
        <v>29</v>
      </c>
      <c r="F849" s="88">
        <v>3670</v>
      </c>
    </row>
    <row r="850" spans="1:6" s="8" customFormat="1" ht="21.1" x14ac:dyDescent="0.35">
      <c r="A850" s="52" t="s">
        <v>15</v>
      </c>
      <c r="B850" s="14" t="s">
        <v>241</v>
      </c>
      <c r="C850" s="15" t="s">
        <v>13</v>
      </c>
      <c r="D850" s="32" t="s">
        <v>577</v>
      </c>
      <c r="E850" s="79"/>
      <c r="F850" s="89">
        <f t="shared" ref="F850" si="261">SUM(F851+F853+F857+F855)</f>
        <v>4318.7</v>
      </c>
    </row>
    <row r="851" spans="1:6" s="8" customFormat="1" ht="21.1" x14ac:dyDescent="0.35">
      <c r="A851" s="52" t="s">
        <v>413</v>
      </c>
      <c r="B851" s="14" t="s">
        <v>241</v>
      </c>
      <c r="C851" s="15" t="s">
        <v>13</v>
      </c>
      <c r="D851" s="32" t="s">
        <v>578</v>
      </c>
      <c r="E851" s="79"/>
      <c r="F851" s="89">
        <f t="shared" ref="F851" si="262">SUM(F852)</f>
        <v>1362.2</v>
      </c>
    </row>
    <row r="852" spans="1:6" s="31" customFormat="1" ht="36.700000000000003" x14ac:dyDescent="0.35">
      <c r="A852" s="45" t="s">
        <v>28</v>
      </c>
      <c r="B852" s="14" t="s">
        <v>241</v>
      </c>
      <c r="C852" s="15" t="s">
        <v>13</v>
      </c>
      <c r="D852" s="32" t="s">
        <v>578</v>
      </c>
      <c r="E852" s="79" t="s">
        <v>29</v>
      </c>
      <c r="F852" s="88">
        <v>1362.2</v>
      </c>
    </row>
    <row r="853" spans="1:6" s="8" customFormat="1" ht="21.1" x14ac:dyDescent="0.35">
      <c r="A853" s="45" t="s">
        <v>579</v>
      </c>
      <c r="B853" s="14" t="s">
        <v>241</v>
      </c>
      <c r="C853" s="15" t="s">
        <v>13</v>
      </c>
      <c r="D853" s="32" t="s">
        <v>580</v>
      </c>
      <c r="E853" s="79"/>
      <c r="F853" s="89">
        <f t="shared" ref="F853" si="263">SUM(F854)</f>
        <v>2292.6</v>
      </c>
    </row>
    <row r="854" spans="1:6" s="31" customFormat="1" ht="36.700000000000003" x14ac:dyDescent="0.35">
      <c r="A854" s="45" t="s">
        <v>28</v>
      </c>
      <c r="B854" s="14" t="s">
        <v>241</v>
      </c>
      <c r="C854" s="15" t="s">
        <v>13</v>
      </c>
      <c r="D854" s="32" t="s">
        <v>580</v>
      </c>
      <c r="E854" s="79" t="s">
        <v>29</v>
      </c>
      <c r="F854" s="88">
        <v>2292.6</v>
      </c>
    </row>
    <row r="855" spans="1:6" s="8" customFormat="1" ht="36.700000000000003" x14ac:dyDescent="0.35">
      <c r="A855" s="51" t="s">
        <v>582</v>
      </c>
      <c r="B855" s="14" t="s">
        <v>241</v>
      </c>
      <c r="C855" s="15" t="s">
        <v>13</v>
      </c>
      <c r="D855" s="32" t="s">
        <v>583</v>
      </c>
      <c r="E855" s="79"/>
      <c r="F855" s="89">
        <f t="shared" ref="F855" si="264">SUM(F856)</f>
        <v>285.89999999999998</v>
      </c>
    </row>
    <row r="856" spans="1:6" s="31" customFormat="1" ht="36.700000000000003" x14ac:dyDescent="0.35">
      <c r="A856" s="45" t="s">
        <v>28</v>
      </c>
      <c r="B856" s="14" t="s">
        <v>241</v>
      </c>
      <c r="C856" s="15" t="s">
        <v>13</v>
      </c>
      <c r="D856" s="32" t="s">
        <v>583</v>
      </c>
      <c r="E856" s="79" t="s">
        <v>29</v>
      </c>
      <c r="F856" s="88">
        <v>285.89999999999998</v>
      </c>
    </row>
    <row r="857" spans="1:6" s="8" customFormat="1" ht="21.1" x14ac:dyDescent="0.35">
      <c r="A857" s="45" t="s">
        <v>581</v>
      </c>
      <c r="B857" s="14" t="s">
        <v>241</v>
      </c>
      <c r="C857" s="15" t="s">
        <v>13</v>
      </c>
      <c r="D857" s="32" t="s">
        <v>781</v>
      </c>
      <c r="E857" s="79"/>
      <c r="F857" s="89">
        <f t="shared" ref="F857" si="265">SUM(F858)</f>
        <v>378</v>
      </c>
    </row>
    <row r="858" spans="1:6" s="31" customFormat="1" ht="36.700000000000003" x14ac:dyDescent="0.35">
      <c r="A858" s="45" t="s">
        <v>28</v>
      </c>
      <c r="B858" s="14" t="s">
        <v>241</v>
      </c>
      <c r="C858" s="15" t="s">
        <v>13</v>
      </c>
      <c r="D858" s="32" t="s">
        <v>781</v>
      </c>
      <c r="E858" s="79" t="s">
        <v>29</v>
      </c>
      <c r="F858" s="88">
        <v>378</v>
      </c>
    </row>
    <row r="859" spans="1:6" s="8" customFormat="1" ht="21.1" x14ac:dyDescent="0.35">
      <c r="A859" s="51" t="s">
        <v>90</v>
      </c>
      <c r="B859" s="14" t="s">
        <v>241</v>
      </c>
      <c r="C859" s="15" t="s">
        <v>13</v>
      </c>
      <c r="D859" s="32" t="s">
        <v>584</v>
      </c>
      <c r="E859" s="79"/>
      <c r="F859" s="89">
        <f>SUM(F860+F862)</f>
        <v>399.6</v>
      </c>
    </row>
    <row r="860" spans="1:6" s="8" customFormat="1" ht="21.1" x14ac:dyDescent="0.35">
      <c r="A860" s="51" t="s">
        <v>585</v>
      </c>
      <c r="B860" s="14" t="s">
        <v>241</v>
      </c>
      <c r="C860" s="15" t="s">
        <v>13</v>
      </c>
      <c r="D860" s="32" t="s">
        <v>586</v>
      </c>
      <c r="E860" s="79"/>
      <c r="F860" s="89">
        <f>SUM(F861)</f>
        <v>364.6</v>
      </c>
    </row>
    <row r="861" spans="1:6" s="31" customFormat="1" ht="36.700000000000003" x14ac:dyDescent="0.35">
      <c r="A861" s="45" t="s">
        <v>28</v>
      </c>
      <c r="B861" s="14" t="s">
        <v>241</v>
      </c>
      <c r="C861" s="15" t="s">
        <v>13</v>
      </c>
      <c r="D861" s="32" t="s">
        <v>586</v>
      </c>
      <c r="E861" s="79" t="s">
        <v>29</v>
      </c>
      <c r="F861" s="88">
        <v>364.6</v>
      </c>
    </row>
    <row r="862" spans="1:6" s="8" customFormat="1" ht="21.1" x14ac:dyDescent="0.35">
      <c r="A862" s="51" t="s">
        <v>587</v>
      </c>
      <c r="B862" s="14" t="s">
        <v>241</v>
      </c>
      <c r="C862" s="15" t="s">
        <v>13</v>
      </c>
      <c r="D862" s="32" t="s">
        <v>588</v>
      </c>
      <c r="E862" s="79"/>
      <c r="F862" s="89">
        <f t="shared" ref="F862" si="266">SUM(F863+F864)</f>
        <v>35</v>
      </c>
    </row>
    <row r="863" spans="1:6" s="31" customFormat="1" ht="21.1" x14ac:dyDescent="0.35">
      <c r="A863" s="52" t="s">
        <v>111</v>
      </c>
      <c r="B863" s="14" t="s">
        <v>241</v>
      </c>
      <c r="C863" s="15" t="s">
        <v>13</v>
      </c>
      <c r="D863" s="32" t="s">
        <v>588</v>
      </c>
      <c r="E863" s="79" t="s">
        <v>112</v>
      </c>
      <c r="F863" s="88">
        <v>30.2</v>
      </c>
    </row>
    <row r="864" spans="1:6" s="31" customFormat="1" ht="36.700000000000003" x14ac:dyDescent="0.35">
      <c r="A864" s="45" t="s">
        <v>28</v>
      </c>
      <c r="B864" s="14" t="s">
        <v>241</v>
      </c>
      <c r="C864" s="15" t="s">
        <v>13</v>
      </c>
      <c r="D864" s="32" t="s">
        <v>588</v>
      </c>
      <c r="E864" s="79" t="s">
        <v>29</v>
      </c>
      <c r="F864" s="88">
        <v>4.8000000000000007</v>
      </c>
    </row>
    <row r="865" spans="1:6" s="8" customFormat="1" ht="36.700000000000003" x14ac:dyDescent="0.35">
      <c r="A865" s="51" t="s">
        <v>16</v>
      </c>
      <c r="B865" s="14" t="s">
        <v>241</v>
      </c>
      <c r="C865" s="15" t="s">
        <v>13</v>
      </c>
      <c r="D865" s="32" t="s">
        <v>589</v>
      </c>
      <c r="E865" s="79"/>
      <c r="F865" s="89">
        <f>SUM(F866+F871)</f>
        <v>48647</v>
      </c>
    </row>
    <row r="866" spans="1:6" s="8" customFormat="1" ht="21.1" x14ac:dyDescent="0.35">
      <c r="A866" s="51" t="s">
        <v>17</v>
      </c>
      <c r="B866" s="14" t="s">
        <v>241</v>
      </c>
      <c r="C866" s="15" t="s">
        <v>13</v>
      </c>
      <c r="D866" s="32" t="s">
        <v>590</v>
      </c>
      <c r="E866" s="79"/>
      <c r="F866" s="89">
        <f t="shared" ref="F866" si="267">SUM(F867)</f>
        <v>31531.800000000003</v>
      </c>
    </row>
    <row r="867" spans="1:6" s="8" customFormat="1" ht="21.1" x14ac:dyDescent="0.35">
      <c r="A867" s="51" t="s">
        <v>591</v>
      </c>
      <c r="B867" s="14" t="s">
        <v>241</v>
      </c>
      <c r="C867" s="15" t="s">
        <v>13</v>
      </c>
      <c r="D867" s="32" t="s">
        <v>592</v>
      </c>
      <c r="E867" s="79"/>
      <c r="F867" s="89">
        <f t="shared" ref="F867" si="268">SUM(F868+F869+F870)</f>
        <v>31531.800000000003</v>
      </c>
    </row>
    <row r="868" spans="1:6" s="31" customFormat="1" ht="21.1" x14ac:dyDescent="0.35">
      <c r="A868" s="52" t="s">
        <v>111</v>
      </c>
      <c r="B868" s="14" t="s">
        <v>241</v>
      </c>
      <c r="C868" s="15" t="s">
        <v>13</v>
      </c>
      <c r="D868" s="32" t="s">
        <v>592</v>
      </c>
      <c r="E868" s="79" t="s">
        <v>112</v>
      </c>
      <c r="F868" s="88">
        <v>24588.300000000003</v>
      </c>
    </row>
    <row r="869" spans="1:6" s="31" customFormat="1" ht="36.700000000000003" x14ac:dyDescent="0.35">
      <c r="A869" s="45" t="s">
        <v>28</v>
      </c>
      <c r="B869" s="14" t="s">
        <v>241</v>
      </c>
      <c r="C869" s="15" t="s">
        <v>13</v>
      </c>
      <c r="D869" s="32" t="s">
        <v>592</v>
      </c>
      <c r="E869" s="79" t="s">
        <v>29</v>
      </c>
      <c r="F869" s="88">
        <v>6885.9</v>
      </c>
    </row>
    <row r="870" spans="1:6" s="31" customFormat="1" ht="21.1" x14ac:dyDescent="0.35">
      <c r="A870" s="45" t="s">
        <v>30</v>
      </c>
      <c r="B870" s="14" t="s">
        <v>241</v>
      </c>
      <c r="C870" s="15" t="s">
        <v>13</v>
      </c>
      <c r="D870" s="32" t="s">
        <v>592</v>
      </c>
      <c r="E870" s="79" t="s">
        <v>31</v>
      </c>
      <c r="F870" s="88">
        <v>57.599999999999994</v>
      </c>
    </row>
    <row r="871" spans="1:6" s="8" customFormat="1" ht="23.1" customHeight="1" x14ac:dyDescent="0.35">
      <c r="A871" s="51" t="s">
        <v>22</v>
      </c>
      <c r="B871" s="14" t="s">
        <v>241</v>
      </c>
      <c r="C871" s="15" t="s">
        <v>13</v>
      </c>
      <c r="D871" s="32" t="s">
        <v>806</v>
      </c>
      <c r="E871" s="79"/>
      <c r="F871" s="89">
        <f>SUM(F872)</f>
        <v>17115.2</v>
      </c>
    </row>
    <row r="872" spans="1:6" s="31" customFormat="1" ht="21.1" x14ac:dyDescent="0.35">
      <c r="A872" s="52" t="s">
        <v>111</v>
      </c>
      <c r="B872" s="14" t="s">
        <v>241</v>
      </c>
      <c r="C872" s="15" t="s">
        <v>13</v>
      </c>
      <c r="D872" s="32" t="s">
        <v>806</v>
      </c>
      <c r="E872" s="79" t="s">
        <v>112</v>
      </c>
      <c r="F872" s="88">
        <v>17115.2</v>
      </c>
    </row>
    <row r="873" spans="1:6" s="8" customFormat="1" ht="21.1" x14ac:dyDescent="0.35">
      <c r="A873" s="52" t="s">
        <v>593</v>
      </c>
      <c r="B873" s="14" t="s">
        <v>241</v>
      </c>
      <c r="C873" s="15" t="s">
        <v>13</v>
      </c>
      <c r="D873" s="32" t="s">
        <v>594</v>
      </c>
      <c r="E873" s="79"/>
      <c r="F873" s="89">
        <f t="shared" ref="F873:F874" si="269">SUM(F874)</f>
        <v>11626.7</v>
      </c>
    </row>
    <row r="874" spans="1:6" s="8" customFormat="1" ht="21.1" x14ac:dyDescent="0.35">
      <c r="A874" s="52" t="s">
        <v>595</v>
      </c>
      <c r="B874" s="14" t="s">
        <v>241</v>
      </c>
      <c r="C874" s="15" t="s">
        <v>13</v>
      </c>
      <c r="D874" s="32" t="s">
        <v>596</v>
      </c>
      <c r="E874" s="79"/>
      <c r="F874" s="89">
        <f t="shared" si="269"/>
        <v>11626.7</v>
      </c>
    </row>
    <row r="875" spans="1:6" s="31" customFormat="1" ht="36.700000000000003" x14ac:dyDescent="0.35">
      <c r="A875" s="45" t="s">
        <v>28</v>
      </c>
      <c r="B875" s="14" t="s">
        <v>241</v>
      </c>
      <c r="C875" s="15" t="s">
        <v>13</v>
      </c>
      <c r="D875" s="32" t="s">
        <v>596</v>
      </c>
      <c r="E875" s="79" t="s">
        <v>29</v>
      </c>
      <c r="F875" s="88">
        <v>11626.7</v>
      </c>
    </row>
    <row r="876" spans="1:6" s="8" customFormat="1" ht="21.1" x14ac:dyDescent="0.35">
      <c r="A876" s="52" t="s">
        <v>597</v>
      </c>
      <c r="B876" s="14" t="s">
        <v>241</v>
      </c>
      <c r="C876" s="15" t="s">
        <v>13</v>
      </c>
      <c r="D876" s="32" t="s">
        <v>598</v>
      </c>
      <c r="E876" s="79"/>
      <c r="F876" s="89">
        <f t="shared" ref="F876:F877" si="270">SUM(F877)</f>
        <v>104.2</v>
      </c>
    </row>
    <row r="877" spans="1:6" s="8" customFormat="1" ht="36.700000000000003" x14ac:dyDescent="0.35">
      <c r="A877" s="52" t="s">
        <v>599</v>
      </c>
      <c r="B877" s="14" t="s">
        <v>241</v>
      </c>
      <c r="C877" s="15" t="s">
        <v>13</v>
      </c>
      <c r="D877" s="32" t="s">
        <v>600</v>
      </c>
      <c r="E877" s="79"/>
      <c r="F877" s="89">
        <f t="shared" si="270"/>
        <v>104.2</v>
      </c>
    </row>
    <row r="878" spans="1:6" s="31" customFormat="1" ht="36.700000000000003" x14ac:dyDescent="0.35">
      <c r="A878" s="45" t="s">
        <v>28</v>
      </c>
      <c r="B878" s="14" t="s">
        <v>241</v>
      </c>
      <c r="C878" s="15" t="s">
        <v>13</v>
      </c>
      <c r="D878" s="32" t="s">
        <v>600</v>
      </c>
      <c r="E878" s="79" t="s">
        <v>29</v>
      </c>
      <c r="F878" s="88">
        <v>104.2</v>
      </c>
    </row>
    <row r="879" spans="1:6" s="8" customFormat="1" ht="36.700000000000003" x14ac:dyDescent="0.35">
      <c r="A879" s="52" t="s">
        <v>601</v>
      </c>
      <c r="B879" s="14" t="s">
        <v>241</v>
      </c>
      <c r="C879" s="15" t="s">
        <v>13</v>
      </c>
      <c r="D879" s="10" t="s">
        <v>602</v>
      </c>
      <c r="E879" s="103"/>
      <c r="F879" s="89">
        <f>SUM(F880+F886+F889+F892+F906)</f>
        <v>111372.4</v>
      </c>
    </row>
    <row r="880" spans="1:6" s="8" customFormat="1" ht="21.1" x14ac:dyDescent="0.35">
      <c r="A880" s="52" t="s">
        <v>357</v>
      </c>
      <c r="B880" s="14" t="s">
        <v>241</v>
      </c>
      <c r="C880" s="15" t="s">
        <v>13</v>
      </c>
      <c r="D880" s="10" t="s">
        <v>603</v>
      </c>
      <c r="E880" s="103"/>
      <c r="F880" s="89">
        <f>SUM(F881,F884)</f>
        <v>6420</v>
      </c>
    </row>
    <row r="881" spans="1:6" s="8" customFormat="1" ht="21.1" x14ac:dyDescent="0.35">
      <c r="A881" s="52" t="s">
        <v>604</v>
      </c>
      <c r="B881" s="14" t="s">
        <v>241</v>
      </c>
      <c r="C881" s="15" t="s">
        <v>13</v>
      </c>
      <c r="D881" s="10" t="s">
        <v>605</v>
      </c>
      <c r="E881" s="103"/>
      <c r="F881" s="89">
        <f>SUM(F882+F883)</f>
        <v>2029.3</v>
      </c>
    </row>
    <row r="882" spans="1:6" s="31" customFormat="1" ht="36.700000000000003" x14ac:dyDescent="0.35">
      <c r="A882" s="53" t="s">
        <v>28</v>
      </c>
      <c r="B882" s="14" t="s">
        <v>241</v>
      </c>
      <c r="C882" s="15" t="s">
        <v>13</v>
      </c>
      <c r="D882" s="10" t="s">
        <v>605</v>
      </c>
      <c r="E882" s="103" t="s">
        <v>29</v>
      </c>
      <c r="F882" s="88">
        <v>1637.6</v>
      </c>
    </row>
    <row r="883" spans="1:6" s="31" customFormat="1" ht="21.1" x14ac:dyDescent="0.35">
      <c r="A883" s="53" t="s">
        <v>430</v>
      </c>
      <c r="B883" s="14" t="s">
        <v>241</v>
      </c>
      <c r="C883" s="15" t="s">
        <v>13</v>
      </c>
      <c r="D883" s="10" t="s">
        <v>605</v>
      </c>
      <c r="E883" s="103" t="s">
        <v>14</v>
      </c>
      <c r="F883" s="88">
        <v>391.70000000000005</v>
      </c>
    </row>
    <row r="884" spans="1:6" s="8" customFormat="1" ht="21.1" x14ac:dyDescent="0.35">
      <c r="A884" s="52" t="s">
        <v>606</v>
      </c>
      <c r="B884" s="14" t="s">
        <v>241</v>
      </c>
      <c r="C884" s="15" t="s">
        <v>13</v>
      </c>
      <c r="D884" s="32" t="s">
        <v>607</v>
      </c>
      <c r="E884" s="103"/>
      <c r="F884" s="89">
        <f t="shared" ref="F884" si="271">SUM(F885)</f>
        <v>4390.7</v>
      </c>
    </row>
    <row r="885" spans="1:6" s="31" customFormat="1" ht="36.700000000000003" x14ac:dyDescent="0.35">
      <c r="A885" s="53" t="s">
        <v>28</v>
      </c>
      <c r="B885" s="14" t="s">
        <v>241</v>
      </c>
      <c r="C885" s="15" t="s">
        <v>13</v>
      </c>
      <c r="D885" s="32" t="s">
        <v>607</v>
      </c>
      <c r="E885" s="103" t="s">
        <v>29</v>
      </c>
      <c r="F885" s="88">
        <v>4390.7</v>
      </c>
    </row>
    <row r="886" spans="1:6" s="8" customFormat="1" ht="21.1" x14ac:dyDescent="0.35">
      <c r="A886" s="52" t="s">
        <v>15</v>
      </c>
      <c r="B886" s="14" t="s">
        <v>241</v>
      </c>
      <c r="C886" s="15" t="s">
        <v>13</v>
      </c>
      <c r="D886" s="10" t="s">
        <v>608</v>
      </c>
      <c r="E886" s="103"/>
      <c r="F886" s="89">
        <f>SUM(F887)</f>
        <v>3946.3</v>
      </c>
    </row>
    <row r="887" spans="1:6" s="8" customFormat="1" ht="21.1" x14ac:dyDescent="0.35">
      <c r="A887" s="52" t="s">
        <v>413</v>
      </c>
      <c r="B887" s="14" t="s">
        <v>241</v>
      </c>
      <c r="C887" s="15" t="s">
        <v>13</v>
      </c>
      <c r="D887" s="10" t="s">
        <v>609</v>
      </c>
      <c r="E887" s="103"/>
      <c r="F887" s="89">
        <f t="shared" ref="F887" si="272">SUM(F888)</f>
        <v>3946.3</v>
      </c>
    </row>
    <row r="888" spans="1:6" s="31" customFormat="1" ht="21.1" x14ac:dyDescent="0.35">
      <c r="A888" s="53" t="s">
        <v>430</v>
      </c>
      <c r="B888" s="14" t="s">
        <v>241</v>
      </c>
      <c r="C888" s="15" t="s">
        <v>13</v>
      </c>
      <c r="D888" s="10" t="s">
        <v>609</v>
      </c>
      <c r="E888" s="103" t="s">
        <v>14</v>
      </c>
      <c r="F888" s="88">
        <v>3946.3</v>
      </c>
    </row>
    <row r="889" spans="1:6" s="8" customFormat="1" ht="21.1" x14ac:dyDescent="0.35">
      <c r="A889" s="52" t="s">
        <v>26</v>
      </c>
      <c r="B889" s="14" t="s">
        <v>241</v>
      </c>
      <c r="C889" s="15" t="s">
        <v>13</v>
      </c>
      <c r="D889" s="10" t="s">
        <v>610</v>
      </c>
      <c r="E889" s="103"/>
      <c r="F889" s="89">
        <f t="shared" ref="F889:F890" si="273">SUM(F890)</f>
        <v>1530.8</v>
      </c>
    </row>
    <row r="890" spans="1:6" s="8" customFormat="1" ht="21.1" x14ac:dyDescent="0.35">
      <c r="A890" s="52" t="s">
        <v>611</v>
      </c>
      <c r="B890" s="14" t="s">
        <v>241</v>
      </c>
      <c r="C890" s="15" t="s">
        <v>13</v>
      </c>
      <c r="D890" s="10" t="s">
        <v>612</v>
      </c>
      <c r="E890" s="103"/>
      <c r="F890" s="89">
        <f t="shared" si="273"/>
        <v>1530.8</v>
      </c>
    </row>
    <row r="891" spans="1:6" s="31" customFormat="1" ht="21.1" x14ac:dyDescent="0.35">
      <c r="A891" s="53" t="s">
        <v>430</v>
      </c>
      <c r="B891" s="14" t="s">
        <v>241</v>
      </c>
      <c r="C891" s="15" t="s">
        <v>13</v>
      </c>
      <c r="D891" s="10" t="s">
        <v>612</v>
      </c>
      <c r="E891" s="103" t="s">
        <v>14</v>
      </c>
      <c r="F891" s="88">
        <v>1530.8</v>
      </c>
    </row>
    <row r="892" spans="1:6" s="31" customFormat="1" ht="21.1" x14ac:dyDescent="0.35">
      <c r="A892" s="52" t="s">
        <v>90</v>
      </c>
      <c r="B892" s="14" t="s">
        <v>241</v>
      </c>
      <c r="C892" s="15" t="s">
        <v>13</v>
      </c>
      <c r="D892" s="10" t="s">
        <v>613</v>
      </c>
      <c r="E892" s="103"/>
      <c r="F892" s="89">
        <f t="shared" ref="F892" si="274">SUM(F893+F896+F901)</f>
        <v>8099</v>
      </c>
    </row>
    <row r="893" spans="1:6" s="8" customFormat="1" ht="21.1" x14ac:dyDescent="0.35">
      <c r="A893" s="52" t="s">
        <v>614</v>
      </c>
      <c r="B893" s="14" t="s">
        <v>241</v>
      </c>
      <c r="C893" s="15" t="s">
        <v>13</v>
      </c>
      <c r="D893" s="10" t="s">
        <v>615</v>
      </c>
      <c r="E893" s="103"/>
      <c r="F893" s="89">
        <f t="shared" ref="F893:F894" si="275">SUM(F894)</f>
        <v>7346.1</v>
      </c>
    </row>
    <row r="894" spans="1:6" s="31" customFormat="1" ht="36.700000000000003" x14ac:dyDescent="0.35">
      <c r="A894" s="52" t="s">
        <v>616</v>
      </c>
      <c r="B894" s="14" t="s">
        <v>241</v>
      </c>
      <c r="C894" s="15" t="s">
        <v>13</v>
      </c>
      <c r="D894" s="10" t="s">
        <v>617</v>
      </c>
      <c r="E894" s="103"/>
      <c r="F894" s="89">
        <f t="shared" si="275"/>
        <v>7346.1</v>
      </c>
    </row>
    <row r="895" spans="1:6" s="31" customFormat="1" ht="21.1" x14ac:dyDescent="0.35">
      <c r="A895" s="53" t="s">
        <v>430</v>
      </c>
      <c r="B895" s="14" t="s">
        <v>241</v>
      </c>
      <c r="C895" s="15" t="s">
        <v>13</v>
      </c>
      <c r="D895" s="10" t="s">
        <v>617</v>
      </c>
      <c r="E895" s="103" t="s">
        <v>14</v>
      </c>
      <c r="F895" s="88">
        <v>7346.1</v>
      </c>
    </row>
    <row r="896" spans="1:6" s="8" customFormat="1" ht="21.1" x14ac:dyDescent="0.35">
      <c r="A896" s="52" t="s">
        <v>618</v>
      </c>
      <c r="B896" s="14" t="s">
        <v>241</v>
      </c>
      <c r="C896" s="15" t="s">
        <v>13</v>
      </c>
      <c r="D896" s="10" t="s">
        <v>619</v>
      </c>
      <c r="E896" s="103"/>
      <c r="F896" s="89">
        <f t="shared" ref="F896" si="276">SUM(F897+F899)</f>
        <v>632.9</v>
      </c>
    </row>
    <row r="897" spans="1:6" s="8" customFormat="1" ht="55.05" x14ac:dyDescent="0.35">
      <c r="A897" s="52" t="s">
        <v>620</v>
      </c>
      <c r="B897" s="14" t="s">
        <v>241</v>
      </c>
      <c r="C897" s="15" t="s">
        <v>13</v>
      </c>
      <c r="D897" s="10" t="s">
        <v>621</v>
      </c>
      <c r="E897" s="103"/>
      <c r="F897" s="89">
        <f t="shared" ref="F897" si="277">SUM(F898)</f>
        <v>76</v>
      </c>
    </row>
    <row r="898" spans="1:6" s="31" customFormat="1" ht="21.1" x14ac:dyDescent="0.35">
      <c r="A898" s="53" t="s">
        <v>430</v>
      </c>
      <c r="B898" s="14" t="s">
        <v>241</v>
      </c>
      <c r="C898" s="15" t="s">
        <v>13</v>
      </c>
      <c r="D898" s="10" t="s">
        <v>621</v>
      </c>
      <c r="E898" s="79" t="s">
        <v>14</v>
      </c>
      <c r="F898" s="88">
        <v>76</v>
      </c>
    </row>
    <row r="899" spans="1:6" s="8" customFormat="1" ht="36.700000000000003" x14ac:dyDescent="0.35">
      <c r="A899" s="52" t="s">
        <v>622</v>
      </c>
      <c r="B899" s="14" t="s">
        <v>241</v>
      </c>
      <c r="C899" s="15" t="s">
        <v>13</v>
      </c>
      <c r="D899" s="10" t="s">
        <v>623</v>
      </c>
      <c r="E899" s="103"/>
      <c r="F899" s="89">
        <f t="shared" ref="F899" si="278">SUM(F900)</f>
        <v>556.9</v>
      </c>
    </row>
    <row r="900" spans="1:6" s="1" customFormat="1" ht="21.1" x14ac:dyDescent="0.35">
      <c r="A900" s="53" t="s">
        <v>430</v>
      </c>
      <c r="B900" s="14" t="s">
        <v>241</v>
      </c>
      <c r="C900" s="15" t="s">
        <v>13</v>
      </c>
      <c r="D900" s="10" t="s">
        <v>623</v>
      </c>
      <c r="E900" s="79" t="s">
        <v>14</v>
      </c>
      <c r="F900" s="88">
        <v>556.9</v>
      </c>
    </row>
    <row r="901" spans="1:6" s="12" customFormat="1" ht="21.1" x14ac:dyDescent="0.35">
      <c r="A901" s="52" t="s">
        <v>624</v>
      </c>
      <c r="B901" s="14" t="s">
        <v>241</v>
      </c>
      <c r="C901" s="15" t="s">
        <v>13</v>
      </c>
      <c r="D901" s="10" t="s">
        <v>734</v>
      </c>
      <c r="E901" s="103"/>
      <c r="F901" s="89">
        <f t="shared" ref="F901" si="279">SUM(F902+F904)</f>
        <v>120</v>
      </c>
    </row>
    <row r="902" spans="1:6" s="1" customFormat="1" ht="36.700000000000003" x14ac:dyDescent="0.35">
      <c r="A902" s="52" t="s">
        <v>625</v>
      </c>
      <c r="B902" s="14" t="s">
        <v>241</v>
      </c>
      <c r="C902" s="15" t="s">
        <v>13</v>
      </c>
      <c r="D902" s="10" t="s">
        <v>735</v>
      </c>
      <c r="E902" s="103"/>
      <c r="F902" s="89">
        <f t="shared" ref="F902" si="280">SUM(F903)</f>
        <v>70</v>
      </c>
    </row>
    <row r="903" spans="1:6" s="1" customFormat="1" ht="21.1" x14ac:dyDescent="0.35">
      <c r="A903" s="53" t="s">
        <v>430</v>
      </c>
      <c r="B903" s="14" t="s">
        <v>241</v>
      </c>
      <c r="C903" s="15" t="s">
        <v>13</v>
      </c>
      <c r="D903" s="10" t="s">
        <v>735</v>
      </c>
      <c r="E903" s="79" t="s">
        <v>14</v>
      </c>
      <c r="F903" s="88">
        <v>70</v>
      </c>
    </row>
    <row r="904" spans="1:6" s="1" customFormat="1" ht="21.1" x14ac:dyDescent="0.35">
      <c r="A904" s="52" t="s">
        <v>626</v>
      </c>
      <c r="B904" s="14" t="s">
        <v>241</v>
      </c>
      <c r="C904" s="15" t="s">
        <v>13</v>
      </c>
      <c r="D904" s="10" t="s">
        <v>736</v>
      </c>
      <c r="E904" s="103"/>
      <c r="F904" s="89">
        <f t="shared" ref="F904" si="281">SUM(F905)</f>
        <v>50</v>
      </c>
    </row>
    <row r="905" spans="1:6" s="1" customFormat="1" ht="21.1" x14ac:dyDescent="0.35">
      <c r="A905" s="53" t="s">
        <v>430</v>
      </c>
      <c r="B905" s="14" t="s">
        <v>241</v>
      </c>
      <c r="C905" s="15" t="s">
        <v>13</v>
      </c>
      <c r="D905" s="10" t="s">
        <v>736</v>
      </c>
      <c r="E905" s="79" t="s">
        <v>14</v>
      </c>
      <c r="F905" s="88">
        <v>50</v>
      </c>
    </row>
    <row r="906" spans="1:6" s="1" customFormat="1" ht="36.700000000000003" x14ac:dyDescent="0.35">
      <c r="A906" s="52" t="s">
        <v>16</v>
      </c>
      <c r="B906" s="14" t="s">
        <v>241</v>
      </c>
      <c r="C906" s="15" t="s">
        <v>13</v>
      </c>
      <c r="D906" s="10" t="s">
        <v>627</v>
      </c>
      <c r="E906" s="103"/>
      <c r="F906" s="89">
        <f>SUM(F907+F910)</f>
        <v>91376.299999999988</v>
      </c>
    </row>
    <row r="907" spans="1:6" s="1" customFormat="1" ht="21.1" x14ac:dyDescent="0.35">
      <c r="A907" s="52" t="s">
        <v>17</v>
      </c>
      <c r="B907" s="14" t="s">
        <v>241</v>
      </c>
      <c r="C907" s="15" t="s">
        <v>13</v>
      </c>
      <c r="D907" s="10" t="s">
        <v>628</v>
      </c>
      <c r="E907" s="103"/>
      <c r="F907" s="89">
        <f t="shared" ref="F907:F908" si="282">SUM(F908)</f>
        <v>60207.099999999991</v>
      </c>
    </row>
    <row r="908" spans="1:6" s="1" customFormat="1" ht="21.1" x14ac:dyDescent="0.35">
      <c r="A908" s="52" t="s">
        <v>629</v>
      </c>
      <c r="B908" s="14" t="s">
        <v>241</v>
      </c>
      <c r="C908" s="15" t="s">
        <v>13</v>
      </c>
      <c r="D908" s="10" t="s">
        <v>630</v>
      </c>
      <c r="E908" s="103"/>
      <c r="F908" s="89">
        <f t="shared" si="282"/>
        <v>60207.099999999991</v>
      </c>
    </row>
    <row r="909" spans="1:6" s="1" customFormat="1" ht="21.1" x14ac:dyDescent="0.35">
      <c r="A909" s="53" t="s">
        <v>430</v>
      </c>
      <c r="B909" s="14" t="s">
        <v>241</v>
      </c>
      <c r="C909" s="15" t="s">
        <v>13</v>
      </c>
      <c r="D909" s="10" t="s">
        <v>630</v>
      </c>
      <c r="E909" s="79" t="s">
        <v>14</v>
      </c>
      <c r="F909" s="88">
        <v>60207.099999999991</v>
      </c>
    </row>
    <row r="910" spans="1:6" s="8" customFormat="1" ht="36.700000000000003" x14ac:dyDescent="0.35">
      <c r="A910" s="51" t="s">
        <v>22</v>
      </c>
      <c r="B910" s="14" t="s">
        <v>241</v>
      </c>
      <c r="C910" s="15" t="s">
        <v>13</v>
      </c>
      <c r="D910" s="32" t="s">
        <v>802</v>
      </c>
      <c r="E910" s="79"/>
      <c r="F910" s="89">
        <f>SUM(F911)</f>
        <v>31169.199999999997</v>
      </c>
    </row>
    <row r="911" spans="1:6" s="31" customFormat="1" ht="21.1" x14ac:dyDescent="0.35">
      <c r="A911" s="53" t="s">
        <v>430</v>
      </c>
      <c r="B911" s="14" t="s">
        <v>241</v>
      </c>
      <c r="C911" s="15" t="s">
        <v>13</v>
      </c>
      <c r="D911" s="32" t="s">
        <v>802</v>
      </c>
      <c r="E911" s="79" t="s">
        <v>14</v>
      </c>
      <c r="F911" s="88">
        <v>31169.199999999997</v>
      </c>
    </row>
    <row r="912" spans="1:6" s="1" customFormat="1" ht="21.1" x14ac:dyDescent="0.35">
      <c r="A912" s="52" t="s">
        <v>490</v>
      </c>
      <c r="B912" s="14" t="s">
        <v>241</v>
      </c>
      <c r="C912" s="15" t="s">
        <v>13</v>
      </c>
      <c r="D912" s="10" t="s">
        <v>491</v>
      </c>
      <c r="E912" s="79"/>
      <c r="F912" s="88">
        <f t="shared" ref="F912:F926" si="283">SUM(F913)</f>
        <v>302.89999999999998</v>
      </c>
    </row>
    <row r="913" spans="1:6" s="1" customFormat="1" ht="21.1" x14ac:dyDescent="0.35">
      <c r="A913" s="53" t="s">
        <v>90</v>
      </c>
      <c r="B913" s="14" t="s">
        <v>241</v>
      </c>
      <c r="C913" s="15" t="s">
        <v>13</v>
      </c>
      <c r="D913" s="10" t="s">
        <v>499</v>
      </c>
      <c r="E913" s="79"/>
      <c r="F913" s="88">
        <f t="shared" si="283"/>
        <v>302.89999999999998</v>
      </c>
    </row>
    <row r="914" spans="1:6" s="1" customFormat="1" ht="55.05" x14ac:dyDescent="0.35">
      <c r="A914" s="53" t="s">
        <v>631</v>
      </c>
      <c r="B914" s="14" t="s">
        <v>241</v>
      </c>
      <c r="C914" s="15" t="s">
        <v>13</v>
      </c>
      <c r="D914" s="10" t="s">
        <v>632</v>
      </c>
      <c r="E914" s="79"/>
      <c r="F914" s="88">
        <f>SUM(F916+F915)</f>
        <v>302.89999999999998</v>
      </c>
    </row>
    <row r="915" spans="1:6" s="1" customFormat="1" ht="36.700000000000003" x14ac:dyDescent="0.35">
      <c r="A915" s="28" t="s">
        <v>28</v>
      </c>
      <c r="B915" s="14" t="s">
        <v>241</v>
      </c>
      <c r="C915" s="15" t="s">
        <v>13</v>
      </c>
      <c r="D915" s="10" t="s">
        <v>632</v>
      </c>
      <c r="E915" s="79" t="s">
        <v>29</v>
      </c>
      <c r="F915" s="88">
        <v>105</v>
      </c>
    </row>
    <row r="916" spans="1:6" s="1" customFormat="1" ht="21.1" x14ac:dyDescent="0.35">
      <c r="A916" s="53" t="s">
        <v>430</v>
      </c>
      <c r="B916" s="14" t="s">
        <v>241</v>
      </c>
      <c r="C916" s="15" t="s">
        <v>13</v>
      </c>
      <c r="D916" s="10" t="s">
        <v>632</v>
      </c>
      <c r="E916" s="79" t="s">
        <v>14</v>
      </c>
      <c r="F916" s="88">
        <v>197.9</v>
      </c>
    </row>
    <row r="917" spans="1:6" s="65" customFormat="1" ht="36.700000000000003" x14ac:dyDescent="0.35">
      <c r="A917" s="48" t="s">
        <v>88</v>
      </c>
      <c r="B917" s="14" t="s">
        <v>241</v>
      </c>
      <c r="C917" s="15" t="s">
        <v>13</v>
      </c>
      <c r="D917" s="22" t="s">
        <v>89</v>
      </c>
      <c r="E917" s="79"/>
      <c r="F917" s="88">
        <f>SUM(F918)</f>
        <v>3318.5</v>
      </c>
    </row>
    <row r="918" spans="1:6" s="1" customFormat="1" ht="21.1" x14ac:dyDescent="0.35">
      <c r="A918" s="48" t="s">
        <v>90</v>
      </c>
      <c r="B918" s="14" t="s">
        <v>241</v>
      </c>
      <c r="C918" s="15" t="s">
        <v>13</v>
      </c>
      <c r="D918" s="22" t="s">
        <v>91</v>
      </c>
      <c r="E918" s="79"/>
      <c r="F918" s="88">
        <f>SUM(F921+F919)</f>
        <v>3318.5</v>
      </c>
    </row>
    <row r="919" spans="1:6" s="1" customFormat="1" ht="36.700000000000003" x14ac:dyDescent="0.35">
      <c r="A919" s="48" t="s">
        <v>643</v>
      </c>
      <c r="B919" s="14" t="s">
        <v>241</v>
      </c>
      <c r="C919" s="15" t="s">
        <v>13</v>
      </c>
      <c r="D919" s="22" t="s">
        <v>644</v>
      </c>
      <c r="E919" s="79"/>
      <c r="F919" s="88">
        <f t="shared" si="283"/>
        <v>800</v>
      </c>
    </row>
    <row r="920" spans="1:6" s="1" customFormat="1" ht="21.1" x14ac:dyDescent="0.35">
      <c r="A920" s="53" t="s">
        <v>430</v>
      </c>
      <c r="B920" s="14" t="s">
        <v>241</v>
      </c>
      <c r="C920" s="15" t="s">
        <v>13</v>
      </c>
      <c r="D920" s="22" t="s">
        <v>644</v>
      </c>
      <c r="E920" s="79" t="s">
        <v>14</v>
      </c>
      <c r="F920" s="88">
        <v>800</v>
      </c>
    </row>
    <row r="921" spans="1:6" s="1" customFormat="1" ht="36.700000000000003" x14ac:dyDescent="0.35">
      <c r="A921" s="48" t="s">
        <v>633</v>
      </c>
      <c r="B921" s="14" t="s">
        <v>241</v>
      </c>
      <c r="C921" s="15" t="s">
        <v>13</v>
      </c>
      <c r="D921" s="22" t="s">
        <v>747</v>
      </c>
      <c r="E921" s="79"/>
      <c r="F921" s="88">
        <f>SUM(F922+F924+F926)</f>
        <v>2518.5</v>
      </c>
    </row>
    <row r="922" spans="1:6" s="1" customFormat="1" ht="21.1" x14ac:dyDescent="0.35">
      <c r="A922" s="48" t="s">
        <v>92</v>
      </c>
      <c r="B922" s="14" t="s">
        <v>241</v>
      </c>
      <c r="C922" s="15" t="s">
        <v>13</v>
      </c>
      <c r="D922" s="22" t="s">
        <v>748</v>
      </c>
      <c r="E922" s="79"/>
      <c r="F922" s="88">
        <f t="shared" si="283"/>
        <v>2068.5</v>
      </c>
    </row>
    <row r="923" spans="1:6" s="1" customFormat="1" ht="21.1" x14ac:dyDescent="0.35">
      <c r="A923" s="53" t="s">
        <v>430</v>
      </c>
      <c r="B923" s="14" t="s">
        <v>241</v>
      </c>
      <c r="C923" s="15" t="s">
        <v>13</v>
      </c>
      <c r="D923" s="22" t="s">
        <v>748</v>
      </c>
      <c r="E923" s="79" t="s">
        <v>14</v>
      </c>
      <c r="F923" s="88">
        <v>2068.5</v>
      </c>
    </row>
    <row r="924" spans="1:6" s="1" customFormat="1" ht="21.1" x14ac:dyDescent="0.35">
      <c r="A924" s="48" t="s">
        <v>93</v>
      </c>
      <c r="B924" s="14" t="s">
        <v>241</v>
      </c>
      <c r="C924" s="15" t="s">
        <v>13</v>
      </c>
      <c r="D924" s="22" t="s">
        <v>749</v>
      </c>
      <c r="E924" s="79"/>
      <c r="F924" s="88">
        <f t="shared" si="283"/>
        <v>400</v>
      </c>
    </row>
    <row r="925" spans="1:6" s="1" customFormat="1" ht="21.1" x14ac:dyDescent="0.35">
      <c r="A925" s="53" t="s">
        <v>430</v>
      </c>
      <c r="B925" s="14" t="s">
        <v>241</v>
      </c>
      <c r="C925" s="15" t="s">
        <v>13</v>
      </c>
      <c r="D925" s="22" t="s">
        <v>749</v>
      </c>
      <c r="E925" s="79" t="s">
        <v>14</v>
      </c>
      <c r="F925" s="88">
        <v>400</v>
      </c>
    </row>
    <row r="926" spans="1:6" s="1" customFormat="1" ht="36.700000000000003" x14ac:dyDescent="0.35">
      <c r="A926" s="48" t="s">
        <v>861</v>
      </c>
      <c r="B926" s="14" t="s">
        <v>241</v>
      </c>
      <c r="C926" s="15" t="s">
        <v>13</v>
      </c>
      <c r="D926" s="22" t="s">
        <v>750</v>
      </c>
      <c r="E926" s="79"/>
      <c r="F926" s="88">
        <f t="shared" si="283"/>
        <v>50</v>
      </c>
    </row>
    <row r="927" spans="1:6" s="1" customFormat="1" ht="21.1" x14ac:dyDescent="0.35">
      <c r="A927" s="53" t="s">
        <v>430</v>
      </c>
      <c r="B927" s="14" t="s">
        <v>241</v>
      </c>
      <c r="C927" s="15" t="s">
        <v>13</v>
      </c>
      <c r="D927" s="22" t="s">
        <v>750</v>
      </c>
      <c r="E927" s="79" t="s">
        <v>14</v>
      </c>
      <c r="F927" s="88">
        <v>50</v>
      </c>
    </row>
    <row r="928" spans="1:6" s="65" customFormat="1" ht="55.05" x14ac:dyDescent="0.35">
      <c r="A928" s="33" t="s">
        <v>7</v>
      </c>
      <c r="B928" s="9" t="s">
        <v>241</v>
      </c>
      <c r="C928" s="10" t="s">
        <v>13</v>
      </c>
      <c r="D928" s="10" t="s">
        <v>6</v>
      </c>
      <c r="E928" s="103"/>
      <c r="F928" s="88">
        <f t="shared" ref="F928" si="284">+F929</f>
        <v>273.10000000000002</v>
      </c>
    </row>
    <row r="929" spans="1:6" s="12" customFormat="1" ht="36.700000000000003" x14ac:dyDescent="0.35">
      <c r="A929" s="48" t="s">
        <v>46</v>
      </c>
      <c r="B929" s="9" t="s">
        <v>241</v>
      </c>
      <c r="C929" s="10" t="s">
        <v>13</v>
      </c>
      <c r="D929" s="10" t="s">
        <v>47</v>
      </c>
      <c r="E929" s="103"/>
      <c r="F929" s="88">
        <f t="shared" ref="F929" si="285">SUM(F930)</f>
        <v>273.10000000000002</v>
      </c>
    </row>
    <row r="930" spans="1:6" s="12" customFormat="1" ht="36.700000000000003" x14ac:dyDescent="0.35">
      <c r="A930" s="48" t="s">
        <v>114</v>
      </c>
      <c r="B930" s="9" t="s">
        <v>241</v>
      </c>
      <c r="C930" s="10" t="s">
        <v>13</v>
      </c>
      <c r="D930" s="10" t="s">
        <v>115</v>
      </c>
      <c r="E930" s="103"/>
      <c r="F930" s="88">
        <f t="shared" ref="F930" si="286">+F931</f>
        <v>273.10000000000002</v>
      </c>
    </row>
    <row r="931" spans="1:6" s="12" customFormat="1" ht="21.1" x14ac:dyDescent="0.35">
      <c r="A931" s="48" t="s">
        <v>116</v>
      </c>
      <c r="B931" s="9" t="s">
        <v>241</v>
      </c>
      <c r="C931" s="10" t="s">
        <v>13</v>
      </c>
      <c r="D931" s="10" t="s">
        <v>117</v>
      </c>
      <c r="E931" s="103"/>
      <c r="F931" s="88">
        <f>+F934+F932</f>
        <v>273.10000000000002</v>
      </c>
    </row>
    <row r="932" spans="1:6" s="12" customFormat="1" ht="38.049999999999997" customHeight="1" x14ac:dyDescent="0.35">
      <c r="A932" s="48" t="s">
        <v>790</v>
      </c>
      <c r="B932" s="9" t="s">
        <v>241</v>
      </c>
      <c r="C932" s="10" t="s">
        <v>13</v>
      </c>
      <c r="D932" s="10" t="s">
        <v>118</v>
      </c>
      <c r="E932" s="103"/>
      <c r="F932" s="88">
        <f t="shared" ref="F932:F934" si="287">+F933</f>
        <v>192.10000000000002</v>
      </c>
    </row>
    <row r="933" spans="1:6" s="1" customFormat="1" ht="21.1" x14ac:dyDescent="0.35">
      <c r="A933" s="53" t="s">
        <v>430</v>
      </c>
      <c r="B933" s="9" t="s">
        <v>241</v>
      </c>
      <c r="C933" s="10" t="s">
        <v>13</v>
      </c>
      <c r="D933" s="10" t="s">
        <v>118</v>
      </c>
      <c r="E933" s="103" t="s">
        <v>14</v>
      </c>
      <c r="F933" s="88">
        <v>192.10000000000002</v>
      </c>
    </row>
    <row r="934" spans="1:6" s="12" customFormat="1" ht="23.8" customHeight="1" x14ac:dyDescent="0.35">
      <c r="A934" s="48" t="s">
        <v>634</v>
      </c>
      <c r="B934" s="9" t="s">
        <v>241</v>
      </c>
      <c r="C934" s="10" t="s">
        <v>13</v>
      </c>
      <c r="D934" s="10" t="s">
        <v>765</v>
      </c>
      <c r="E934" s="103"/>
      <c r="F934" s="88">
        <f t="shared" si="287"/>
        <v>81</v>
      </c>
    </row>
    <row r="935" spans="1:6" s="1" customFormat="1" ht="36.700000000000003" x14ac:dyDescent="0.35">
      <c r="A935" s="28" t="s">
        <v>28</v>
      </c>
      <c r="B935" s="9" t="s">
        <v>241</v>
      </c>
      <c r="C935" s="10" t="s">
        <v>13</v>
      </c>
      <c r="D935" s="10" t="s">
        <v>765</v>
      </c>
      <c r="E935" s="103" t="s">
        <v>29</v>
      </c>
      <c r="F935" s="88">
        <f>13.5+67.5</f>
        <v>81</v>
      </c>
    </row>
    <row r="936" spans="1:6" s="67" customFormat="1" ht="36.700000000000003" x14ac:dyDescent="0.35">
      <c r="A936" s="51" t="s">
        <v>144</v>
      </c>
      <c r="B936" s="14" t="s">
        <v>241</v>
      </c>
      <c r="C936" s="15" t="s">
        <v>13</v>
      </c>
      <c r="D936" s="10" t="s">
        <v>19</v>
      </c>
      <c r="E936" s="103"/>
      <c r="F936" s="89">
        <f>SUM(F937,F940,)</f>
        <v>7741.7999999999993</v>
      </c>
    </row>
    <row r="937" spans="1:6" s="17" customFormat="1" ht="21.1" x14ac:dyDescent="0.35">
      <c r="A937" s="50" t="s">
        <v>269</v>
      </c>
      <c r="B937" s="14" t="s">
        <v>241</v>
      </c>
      <c r="C937" s="15" t="s">
        <v>13</v>
      </c>
      <c r="D937" s="22" t="s">
        <v>841</v>
      </c>
      <c r="E937" s="79"/>
      <c r="F937" s="89">
        <f>F938</f>
        <v>3804.8999999999996</v>
      </c>
    </row>
    <row r="938" spans="1:6" s="17" customFormat="1" ht="36.700000000000003" x14ac:dyDescent="0.35">
      <c r="A938" s="51" t="s">
        <v>842</v>
      </c>
      <c r="B938" s="14" t="s">
        <v>241</v>
      </c>
      <c r="C938" s="15" t="s">
        <v>13</v>
      </c>
      <c r="D938" s="22" t="s">
        <v>843</v>
      </c>
      <c r="E938" s="79"/>
      <c r="F938" s="89">
        <f>F939</f>
        <v>3804.8999999999996</v>
      </c>
    </row>
    <row r="939" spans="1:6" s="1" customFormat="1" ht="21.1" x14ac:dyDescent="0.35">
      <c r="A939" s="53" t="s">
        <v>430</v>
      </c>
      <c r="B939" s="14" t="s">
        <v>241</v>
      </c>
      <c r="C939" s="15" t="s">
        <v>13</v>
      </c>
      <c r="D939" s="22" t="s">
        <v>843</v>
      </c>
      <c r="E939" s="79" t="s">
        <v>14</v>
      </c>
      <c r="F939" s="88">
        <v>3804.8999999999996</v>
      </c>
    </row>
    <row r="940" spans="1:6" s="17" customFormat="1" ht="21.1" x14ac:dyDescent="0.35">
      <c r="A940" s="50" t="s">
        <v>15</v>
      </c>
      <c r="B940" s="14" t="s">
        <v>241</v>
      </c>
      <c r="C940" s="15" t="s">
        <v>13</v>
      </c>
      <c r="D940" s="22" t="s">
        <v>844</v>
      </c>
      <c r="E940" s="79"/>
      <c r="F940" s="89">
        <f>F941</f>
        <v>3936.9</v>
      </c>
    </row>
    <row r="941" spans="1:6" s="17" customFormat="1" ht="36.700000000000003" x14ac:dyDescent="0.35">
      <c r="A941" s="51" t="s">
        <v>846</v>
      </c>
      <c r="B941" s="14" t="s">
        <v>241</v>
      </c>
      <c r="C941" s="15" t="s">
        <v>13</v>
      </c>
      <c r="D941" s="22" t="s">
        <v>845</v>
      </c>
      <c r="E941" s="79"/>
      <c r="F941" s="89">
        <f>F942</f>
        <v>3936.9</v>
      </c>
    </row>
    <row r="942" spans="1:6" s="1" customFormat="1" ht="21.1" x14ac:dyDescent="0.35">
      <c r="A942" s="53" t="s">
        <v>430</v>
      </c>
      <c r="B942" s="14" t="s">
        <v>241</v>
      </c>
      <c r="C942" s="15" t="s">
        <v>13</v>
      </c>
      <c r="D942" s="22" t="s">
        <v>845</v>
      </c>
      <c r="E942" s="79" t="s">
        <v>14</v>
      </c>
      <c r="F942" s="88">
        <v>3936.9</v>
      </c>
    </row>
    <row r="943" spans="1:6" s="67" customFormat="1" ht="21.1" x14ac:dyDescent="0.35">
      <c r="A943" s="53" t="s">
        <v>36</v>
      </c>
      <c r="B943" s="14" t="s">
        <v>241</v>
      </c>
      <c r="C943" s="15" t="s">
        <v>13</v>
      </c>
      <c r="D943" s="10" t="s">
        <v>37</v>
      </c>
      <c r="E943" s="79"/>
      <c r="F943" s="88">
        <f t="shared" ref="F943:F946" si="288">SUM(F944)</f>
        <v>157.1</v>
      </c>
    </row>
    <row r="944" spans="1:6" s="74" customFormat="1" ht="21.1" x14ac:dyDescent="0.35">
      <c r="A944" s="53" t="s">
        <v>811</v>
      </c>
      <c r="B944" s="14" t="s">
        <v>241</v>
      </c>
      <c r="C944" s="15" t="s">
        <v>13</v>
      </c>
      <c r="D944" s="10" t="s">
        <v>812</v>
      </c>
      <c r="E944" s="79"/>
      <c r="F944" s="88">
        <f t="shared" si="288"/>
        <v>157.1</v>
      </c>
    </row>
    <row r="945" spans="1:6" s="74" customFormat="1" ht="21.1" x14ac:dyDescent="0.35">
      <c r="A945" s="53" t="s">
        <v>809</v>
      </c>
      <c r="B945" s="14" t="s">
        <v>241</v>
      </c>
      <c r="C945" s="15" t="s">
        <v>13</v>
      </c>
      <c r="D945" s="10" t="s">
        <v>810</v>
      </c>
      <c r="E945" s="79"/>
      <c r="F945" s="88">
        <f t="shared" si="288"/>
        <v>157.1</v>
      </c>
    </row>
    <row r="946" spans="1:6" s="74" customFormat="1" ht="21.1" x14ac:dyDescent="0.35">
      <c r="A946" s="53" t="s">
        <v>808</v>
      </c>
      <c r="B946" s="14" t="s">
        <v>241</v>
      </c>
      <c r="C946" s="15" t="s">
        <v>13</v>
      </c>
      <c r="D946" s="10" t="s">
        <v>807</v>
      </c>
      <c r="E946" s="79"/>
      <c r="F946" s="88">
        <f t="shared" si="288"/>
        <v>157.1</v>
      </c>
    </row>
    <row r="947" spans="1:6" s="26" customFormat="1" ht="21.1" x14ac:dyDescent="0.35">
      <c r="A947" s="29" t="s">
        <v>430</v>
      </c>
      <c r="B947" s="14" t="s">
        <v>241</v>
      </c>
      <c r="C947" s="15" t="s">
        <v>13</v>
      </c>
      <c r="D947" s="10" t="s">
        <v>807</v>
      </c>
      <c r="E947" s="79" t="s">
        <v>14</v>
      </c>
      <c r="F947" s="88">
        <v>157.1</v>
      </c>
    </row>
    <row r="948" spans="1:6" s="20" customFormat="1" ht="21.1" x14ac:dyDescent="0.35">
      <c r="A948" s="51" t="s">
        <v>636</v>
      </c>
      <c r="B948" s="14" t="s">
        <v>241</v>
      </c>
      <c r="C948" s="15" t="s">
        <v>59</v>
      </c>
      <c r="D948" s="10"/>
      <c r="E948" s="79"/>
      <c r="F948" s="89">
        <f>SUM(F949+F961+F969)</f>
        <v>11601.199999999999</v>
      </c>
    </row>
    <row r="949" spans="1:6" s="65" customFormat="1" ht="36.700000000000003" x14ac:dyDescent="0.35">
      <c r="A949" s="33" t="s">
        <v>488</v>
      </c>
      <c r="B949" s="9" t="s">
        <v>241</v>
      </c>
      <c r="C949" s="10" t="s">
        <v>59</v>
      </c>
      <c r="D949" s="32" t="s">
        <v>489</v>
      </c>
      <c r="E949" s="103"/>
      <c r="F949" s="88">
        <f>SUM(F950)</f>
        <v>10595.9</v>
      </c>
    </row>
    <row r="950" spans="1:6" s="16" customFormat="1" ht="36.700000000000003" x14ac:dyDescent="0.35">
      <c r="A950" s="54" t="s">
        <v>601</v>
      </c>
      <c r="B950" s="9" t="s">
        <v>241</v>
      </c>
      <c r="C950" s="10" t="s">
        <v>59</v>
      </c>
      <c r="D950" s="10" t="s">
        <v>602</v>
      </c>
      <c r="E950" s="103" t="s">
        <v>27</v>
      </c>
      <c r="F950" s="88">
        <f t="shared" ref="F950" si="289">SUM(F951+F958)</f>
        <v>10595.9</v>
      </c>
    </row>
    <row r="951" spans="1:6" s="12" customFormat="1" ht="36.700000000000003" x14ac:dyDescent="0.35">
      <c r="A951" s="54" t="s">
        <v>16</v>
      </c>
      <c r="B951" s="9" t="s">
        <v>241</v>
      </c>
      <c r="C951" s="10" t="s">
        <v>59</v>
      </c>
      <c r="D951" s="32" t="s">
        <v>627</v>
      </c>
      <c r="E951" s="103"/>
      <c r="F951" s="88">
        <f>+F952+F956</f>
        <v>10087.5</v>
      </c>
    </row>
    <row r="952" spans="1:6" s="12" customFormat="1" ht="21.1" x14ac:dyDescent="0.35">
      <c r="A952" s="48" t="s">
        <v>52</v>
      </c>
      <c r="B952" s="9" t="s">
        <v>241</v>
      </c>
      <c r="C952" s="10" t="s">
        <v>59</v>
      </c>
      <c r="D952" s="32" t="s">
        <v>637</v>
      </c>
      <c r="E952" s="103"/>
      <c r="F952" s="88">
        <f t="shared" ref="F952" si="290">+F953</f>
        <v>7164</v>
      </c>
    </row>
    <row r="953" spans="1:6" s="12" customFormat="1" ht="21.1" x14ac:dyDescent="0.35">
      <c r="A953" s="48" t="s">
        <v>638</v>
      </c>
      <c r="B953" s="9" t="s">
        <v>241</v>
      </c>
      <c r="C953" s="10" t="s">
        <v>59</v>
      </c>
      <c r="D953" s="32" t="s">
        <v>639</v>
      </c>
      <c r="E953" s="103"/>
      <c r="F953" s="88">
        <f t="shared" ref="F953" si="291">+F954+F955</f>
        <v>7164</v>
      </c>
    </row>
    <row r="954" spans="1:6" s="1" customFormat="1" ht="21.1" x14ac:dyDescent="0.35">
      <c r="A954" s="28" t="s">
        <v>43</v>
      </c>
      <c r="B954" s="9" t="s">
        <v>241</v>
      </c>
      <c r="C954" s="10" t="s">
        <v>59</v>
      </c>
      <c r="D954" s="32" t="s">
        <v>639</v>
      </c>
      <c r="E954" s="103" t="s">
        <v>44</v>
      </c>
      <c r="F954" s="88">
        <v>6388.9</v>
      </c>
    </row>
    <row r="955" spans="1:6" s="1" customFormat="1" ht="36.700000000000003" x14ac:dyDescent="0.35">
      <c r="A955" s="28" t="s">
        <v>28</v>
      </c>
      <c r="B955" s="9" t="s">
        <v>241</v>
      </c>
      <c r="C955" s="10" t="s">
        <v>59</v>
      </c>
      <c r="D955" s="32" t="s">
        <v>639</v>
      </c>
      <c r="E955" s="103" t="s">
        <v>29</v>
      </c>
      <c r="F955" s="88">
        <v>775.09999999999991</v>
      </c>
    </row>
    <row r="956" spans="1:6" s="12" customFormat="1" ht="37.4" x14ac:dyDescent="0.35">
      <c r="A956" s="50" t="s">
        <v>803</v>
      </c>
      <c r="B956" s="9" t="s">
        <v>241</v>
      </c>
      <c r="C956" s="10" t="s">
        <v>59</v>
      </c>
      <c r="D956" s="32" t="s">
        <v>802</v>
      </c>
      <c r="E956" s="103"/>
      <c r="F956" s="88">
        <f>+F957</f>
        <v>2923.5</v>
      </c>
    </row>
    <row r="957" spans="1:6" s="1" customFormat="1" ht="21.1" x14ac:dyDescent="0.35">
      <c r="A957" s="28" t="s">
        <v>43</v>
      </c>
      <c r="B957" s="9" t="s">
        <v>241</v>
      </c>
      <c r="C957" s="10" t="s">
        <v>59</v>
      </c>
      <c r="D957" s="32" t="s">
        <v>802</v>
      </c>
      <c r="E957" s="103" t="s">
        <v>44</v>
      </c>
      <c r="F957" s="88">
        <v>2923.5</v>
      </c>
    </row>
    <row r="958" spans="1:6" s="16" customFormat="1" ht="21.1" x14ac:dyDescent="0.35">
      <c r="A958" s="60" t="s">
        <v>24</v>
      </c>
      <c r="B958" s="14" t="s">
        <v>241</v>
      </c>
      <c r="C958" s="15" t="s">
        <v>59</v>
      </c>
      <c r="D958" s="22" t="s">
        <v>640</v>
      </c>
      <c r="E958" s="79"/>
      <c r="F958" s="89">
        <f t="shared" ref="F958:F959" si="292">SUM(F959)</f>
        <v>508.4</v>
      </c>
    </row>
    <row r="959" spans="1:6" s="16" customFormat="1" ht="36.700000000000003" x14ac:dyDescent="0.35">
      <c r="A959" s="60" t="s">
        <v>641</v>
      </c>
      <c r="B959" s="14" t="s">
        <v>241</v>
      </c>
      <c r="C959" s="15" t="s">
        <v>59</v>
      </c>
      <c r="D959" s="22" t="s">
        <v>642</v>
      </c>
      <c r="E959" s="79"/>
      <c r="F959" s="89">
        <f t="shared" si="292"/>
        <v>508.4</v>
      </c>
    </row>
    <row r="960" spans="1:6" s="1" customFormat="1" ht="37.4" x14ac:dyDescent="0.35">
      <c r="A960" s="95" t="s">
        <v>459</v>
      </c>
      <c r="B960" s="14" t="s">
        <v>241</v>
      </c>
      <c r="C960" s="15" t="s">
        <v>59</v>
      </c>
      <c r="D960" s="32" t="s">
        <v>642</v>
      </c>
      <c r="E960" s="79" t="s">
        <v>460</v>
      </c>
      <c r="F960" s="88">
        <v>508.4</v>
      </c>
    </row>
    <row r="961" spans="1:6" s="66" customFormat="1" ht="55.05" x14ac:dyDescent="0.35">
      <c r="A961" s="48" t="s">
        <v>183</v>
      </c>
      <c r="B961" s="14" t="s">
        <v>241</v>
      </c>
      <c r="C961" s="15" t="s">
        <v>59</v>
      </c>
      <c r="D961" s="10" t="s">
        <v>184</v>
      </c>
      <c r="E961" s="103"/>
      <c r="F961" s="88">
        <f t="shared" ref="F961" si="293">F962</f>
        <v>155</v>
      </c>
    </row>
    <row r="962" spans="1:6" s="31" customFormat="1" ht="21.1" x14ac:dyDescent="0.35">
      <c r="A962" s="48" t="s">
        <v>26</v>
      </c>
      <c r="B962" s="14" t="s">
        <v>241</v>
      </c>
      <c r="C962" s="15" t="s">
        <v>59</v>
      </c>
      <c r="D962" s="10" t="s">
        <v>185</v>
      </c>
      <c r="E962" s="103"/>
      <c r="F962" s="88">
        <f t="shared" ref="F962" si="294">F963+F966</f>
        <v>155</v>
      </c>
    </row>
    <row r="963" spans="1:6" s="31" customFormat="1" ht="21.1" x14ac:dyDescent="0.35">
      <c r="A963" s="48" t="s">
        <v>199</v>
      </c>
      <c r="B963" s="14" t="s">
        <v>241</v>
      </c>
      <c r="C963" s="15" t="s">
        <v>59</v>
      </c>
      <c r="D963" s="10" t="s">
        <v>200</v>
      </c>
      <c r="E963" s="103"/>
      <c r="F963" s="88">
        <f t="shared" ref="F963" si="295">F964</f>
        <v>50</v>
      </c>
    </row>
    <row r="964" spans="1:6" s="31" customFormat="1" ht="21.1" x14ac:dyDescent="0.35">
      <c r="A964" s="48" t="s">
        <v>207</v>
      </c>
      <c r="B964" s="14" t="s">
        <v>241</v>
      </c>
      <c r="C964" s="15" t="s">
        <v>59</v>
      </c>
      <c r="D964" s="22" t="s">
        <v>208</v>
      </c>
      <c r="E964" s="103"/>
      <c r="F964" s="88">
        <f t="shared" ref="F964" si="296">+F965</f>
        <v>50</v>
      </c>
    </row>
    <row r="965" spans="1:6" s="31" customFormat="1" ht="36.700000000000003" x14ac:dyDescent="0.35">
      <c r="A965" s="28" t="s">
        <v>28</v>
      </c>
      <c r="B965" s="14" t="s">
        <v>241</v>
      </c>
      <c r="C965" s="15" t="s">
        <v>59</v>
      </c>
      <c r="D965" s="22" t="s">
        <v>208</v>
      </c>
      <c r="E965" s="79" t="s">
        <v>29</v>
      </c>
      <c r="F965" s="88">
        <v>50</v>
      </c>
    </row>
    <row r="966" spans="1:6" s="31" customFormat="1" ht="21.1" x14ac:dyDescent="0.35">
      <c r="A966" s="50" t="s">
        <v>645</v>
      </c>
      <c r="B966" s="14" t="s">
        <v>241</v>
      </c>
      <c r="C966" s="15" t="s">
        <v>59</v>
      </c>
      <c r="D966" s="22" t="s">
        <v>646</v>
      </c>
      <c r="E966" s="103"/>
      <c r="F966" s="88">
        <f t="shared" ref="F966" si="297">+F967</f>
        <v>105</v>
      </c>
    </row>
    <row r="967" spans="1:6" s="31" customFormat="1" ht="36" customHeight="1" x14ac:dyDescent="0.35">
      <c r="A967" s="50" t="s">
        <v>647</v>
      </c>
      <c r="B967" s="14" t="s">
        <v>241</v>
      </c>
      <c r="C967" s="15" t="s">
        <v>59</v>
      </c>
      <c r="D967" s="22" t="s">
        <v>648</v>
      </c>
      <c r="E967" s="103"/>
      <c r="F967" s="88">
        <f>F968</f>
        <v>105</v>
      </c>
    </row>
    <row r="968" spans="1:6" s="31" customFormat="1" ht="36.700000000000003" x14ac:dyDescent="0.35">
      <c r="A968" s="28" t="s">
        <v>28</v>
      </c>
      <c r="B968" s="14" t="s">
        <v>241</v>
      </c>
      <c r="C968" s="15" t="s">
        <v>59</v>
      </c>
      <c r="D968" s="22" t="s">
        <v>648</v>
      </c>
      <c r="E968" s="79" t="s">
        <v>29</v>
      </c>
      <c r="F968" s="88">
        <v>105</v>
      </c>
    </row>
    <row r="969" spans="1:6" s="65" customFormat="1" ht="55.05" x14ac:dyDescent="0.35">
      <c r="A969" s="13" t="s">
        <v>7</v>
      </c>
      <c r="B969" s="9" t="s">
        <v>241</v>
      </c>
      <c r="C969" s="10" t="s">
        <v>59</v>
      </c>
      <c r="D969" s="10" t="s">
        <v>6</v>
      </c>
      <c r="E969" s="103"/>
      <c r="F969" s="88">
        <f t="shared" ref="F969:F977" si="298">+F970</f>
        <v>850.3</v>
      </c>
    </row>
    <row r="970" spans="1:6" s="16" customFormat="1" ht="36.700000000000003" x14ac:dyDescent="0.35">
      <c r="A970" s="48" t="s">
        <v>46</v>
      </c>
      <c r="B970" s="14" t="s">
        <v>241</v>
      </c>
      <c r="C970" s="15" t="s">
        <v>59</v>
      </c>
      <c r="D970" s="15" t="s">
        <v>47</v>
      </c>
      <c r="E970" s="79"/>
      <c r="F970" s="88">
        <f>+F977+F971</f>
        <v>850.3</v>
      </c>
    </row>
    <row r="971" spans="1:6" s="12" customFormat="1" ht="36.700000000000003" x14ac:dyDescent="0.35">
      <c r="A971" s="48" t="s">
        <v>114</v>
      </c>
      <c r="B971" s="9" t="s">
        <v>241</v>
      </c>
      <c r="C971" s="10" t="s">
        <v>59</v>
      </c>
      <c r="D971" s="10" t="s">
        <v>115</v>
      </c>
      <c r="E971" s="103" t="s">
        <v>27</v>
      </c>
      <c r="F971" s="88">
        <f t="shared" ref="F971" si="299">+F972+F975</f>
        <v>759</v>
      </c>
    </row>
    <row r="972" spans="1:6" s="12" customFormat="1" ht="21.1" x14ac:dyDescent="0.35">
      <c r="A972" s="48" t="s">
        <v>116</v>
      </c>
      <c r="B972" s="9" t="s">
        <v>241</v>
      </c>
      <c r="C972" s="10" t="s">
        <v>59</v>
      </c>
      <c r="D972" s="10" t="s">
        <v>117</v>
      </c>
      <c r="E972" s="103"/>
      <c r="F972" s="88">
        <f t="shared" ref="F972:F975" si="300">+F973</f>
        <v>9</v>
      </c>
    </row>
    <row r="973" spans="1:6" s="12" customFormat="1" ht="36.700000000000003" x14ac:dyDescent="0.35">
      <c r="A973" s="48" t="s">
        <v>568</v>
      </c>
      <c r="B973" s="9" t="s">
        <v>241</v>
      </c>
      <c r="C973" s="10" t="s">
        <v>59</v>
      </c>
      <c r="D973" s="10" t="s">
        <v>569</v>
      </c>
      <c r="E973" s="103"/>
      <c r="F973" s="88">
        <f t="shared" si="300"/>
        <v>9</v>
      </c>
    </row>
    <row r="974" spans="1:6" s="1" customFormat="1" ht="36.700000000000003" x14ac:dyDescent="0.35">
      <c r="A974" s="28" t="s">
        <v>28</v>
      </c>
      <c r="B974" s="14" t="s">
        <v>241</v>
      </c>
      <c r="C974" s="15" t="s">
        <v>59</v>
      </c>
      <c r="D974" s="15" t="s">
        <v>569</v>
      </c>
      <c r="E974" s="79" t="s">
        <v>29</v>
      </c>
      <c r="F974" s="88">
        <v>9</v>
      </c>
    </row>
    <row r="975" spans="1:6" s="12" customFormat="1" ht="39.4" customHeight="1" x14ac:dyDescent="0.35">
      <c r="A975" s="48" t="s">
        <v>790</v>
      </c>
      <c r="B975" s="9" t="s">
        <v>241</v>
      </c>
      <c r="C975" s="10" t="s">
        <v>59</v>
      </c>
      <c r="D975" s="10" t="s">
        <v>118</v>
      </c>
      <c r="E975" s="103"/>
      <c r="F975" s="88">
        <f t="shared" si="300"/>
        <v>750</v>
      </c>
    </row>
    <row r="976" spans="1:6" s="1" customFormat="1" ht="36.700000000000003" x14ac:dyDescent="0.35">
      <c r="A976" s="28" t="s">
        <v>28</v>
      </c>
      <c r="B976" s="14" t="s">
        <v>241</v>
      </c>
      <c r="C976" s="15" t="s">
        <v>59</v>
      </c>
      <c r="D976" s="15" t="s">
        <v>118</v>
      </c>
      <c r="E976" s="79" t="s">
        <v>29</v>
      </c>
      <c r="F976" s="88">
        <v>750</v>
      </c>
    </row>
    <row r="977" spans="1:6" s="12" customFormat="1" ht="36.700000000000003" x14ac:dyDescent="0.35">
      <c r="A977" s="48" t="s">
        <v>16</v>
      </c>
      <c r="B977" s="9" t="s">
        <v>241</v>
      </c>
      <c r="C977" s="10" t="s">
        <v>59</v>
      </c>
      <c r="D977" s="10" t="s">
        <v>51</v>
      </c>
      <c r="E977" s="103" t="s">
        <v>27</v>
      </c>
      <c r="F977" s="88">
        <f t="shared" si="298"/>
        <v>91.3</v>
      </c>
    </row>
    <row r="978" spans="1:6" s="12" customFormat="1" ht="36.700000000000003" x14ac:dyDescent="0.35">
      <c r="A978" s="48" t="s">
        <v>56</v>
      </c>
      <c r="B978" s="9" t="s">
        <v>241</v>
      </c>
      <c r="C978" s="10" t="s">
        <v>59</v>
      </c>
      <c r="D978" s="10" t="s">
        <v>884</v>
      </c>
      <c r="E978" s="103" t="s">
        <v>27</v>
      </c>
      <c r="F978" s="88">
        <f t="shared" ref="F978" si="301">+F979</f>
        <v>91.3</v>
      </c>
    </row>
    <row r="979" spans="1:6" s="1" customFormat="1" ht="21.1" x14ac:dyDescent="0.35">
      <c r="A979" s="28" t="s">
        <v>43</v>
      </c>
      <c r="B979" s="14" t="s">
        <v>241</v>
      </c>
      <c r="C979" s="15" t="s">
        <v>59</v>
      </c>
      <c r="D979" s="15" t="s">
        <v>884</v>
      </c>
      <c r="E979" s="79" t="s">
        <v>44</v>
      </c>
      <c r="F979" s="88">
        <v>91.3</v>
      </c>
    </row>
    <row r="980" spans="1:6" s="7" customFormat="1" ht="22.6" customHeight="1" x14ac:dyDescent="0.3">
      <c r="A980" s="94" t="s">
        <v>649</v>
      </c>
      <c r="B980" s="107" t="s">
        <v>266</v>
      </c>
      <c r="C980" s="81" t="s">
        <v>0</v>
      </c>
      <c r="D980" s="81"/>
      <c r="E980" s="108"/>
      <c r="F980" s="90">
        <f t="shared" ref="F980" si="302">F981+F986</f>
        <v>11564.3</v>
      </c>
    </row>
    <row r="981" spans="1:6" s="8" customFormat="1" ht="21.1" x14ac:dyDescent="0.35">
      <c r="A981" s="28" t="s">
        <v>650</v>
      </c>
      <c r="B981" s="9" t="s">
        <v>266</v>
      </c>
      <c r="C981" s="10" t="s">
        <v>403</v>
      </c>
      <c r="D981" s="10"/>
      <c r="E981" s="103"/>
      <c r="F981" s="88">
        <f t="shared" ref="F981:F984" si="303">F982</f>
        <v>820.30000000000007</v>
      </c>
    </row>
    <row r="982" spans="1:6" s="65" customFormat="1" ht="36.700000000000003" x14ac:dyDescent="0.35">
      <c r="A982" s="48" t="s">
        <v>227</v>
      </c>
      <c r="B982" s="9" t="s">
        <v>266</v>
      </c>
      <c r="C982" s="10" t="s">
        <v>403</v>
      </c>
      <c r="D982" s="10" t="s">
        <v>228</v>
      </c>
      <c r="E982" s="103"/>
      <c r="F982" s="88">
        <f t="shared" si="303"/>
        <v>820.30000000000007</v>
      </c>
    </row>
    <row r="983" spans="1:6" s="16" customFormat="1" ht="21.1" x14ac:dyDescent="0.35">
      <c r="A983" s="48" t="s">
        <v>229</v>
      </c>
      <c r="B983" s="9" t="s">
        <v>266</v>
      </c>
      <c r="C983" s="10" t="s">
        <v>403</v>
      </c>
      <c r="D983" s="10" t="s">
        <v>230</v>
      </c>
      <c r="E983" s="103"/>
      <c r="F983" s="88">
        <f t="shared" si="303"/>
        <v>820.30000000000007</v>
      </c>
    </row>
    <row r="984" spans="1:6" s="16" customFormat="1" ht="55.05" x14ac:dyDescent="0.35">
      <c r="A984" s="48" t="s">
        <v>651</v>
      </c>
      <c r="B984" s="9" t="s">
        <v>266</v>
      </c>
      <c r="C984" s="10" t="s">
        <v>403</v>
      </c>
      <c r="D984" s="22" t="s">
        <v>652</v>
      </c>
      <c r="E984" s="103"/>
      <c r="F984" s="88">
        <f t="shared" si="303"/>
        <v>820.30000000000007</v>
      </c>
    </row>
    <row r="985" spans="1:6" s="1" customFormat="1" ht="36.700000000000003" x14ac:dyDescent="0.35">
      <c r="A985" s="28" t="s">
        <v>28</v>
      </c>
      <c r="B985" s="9" t="s">
        <v>266</v>
      </c>
      <c r="C985" s="10" t="s">
        <v>403</v>
      </c>
      <c r="D985" s="22" t="s">
        <v>652</v>
      </c>
      <c r="E985" s="103" t="s">
        <v>29</v>
      </c>
      <c r="F985" s="88">
        <v>820.30000000000007</v>
      </c>
    </row>
    <row r="986" spans="1:6" s="34" customFormat="1" ht="21.1" x14ac:dyDescent="0.35">
      <c r="A986" s="33" t="s">
        <v>653</v>
      </c>
      <c r="B986" s="9" t="s">
        <v>266</v>
      </c>
      <c r="C986" s="10" t="s">
        <v>266</v>
      </c>
      <c r="D986" s="10"/>
      <c r="E986" s="103"/>
      <c r="F986" s="88">
        <f t="shared" ref="F986" si="304">+F987</f>
        <v>10744</v>
      </c>
    </row>
    <row r="987" spans="1:6" s="68" customFormat="1" ht="55.05" x14ac:dyDescent="0.35">
      <c r="A987" s="48" t="s">
        <v>654</v>
      </c>
      <c r="B987" s="9" t="s">
        <v>266</v>
      </c>
      <c r="C987" s="10" t="s">
        <v>266</v>
      </c>
      <c r="D987" s="10" t="s">
        <v>655</v>
      </c>
      <c r="E987" s="103"/>
      <c r="F987" s="88">
        <f>F988+F992+F999+F1003</f>
        <v>10744</v>
      </c>
    </row>
    <row r="988" spans="1:6" s="35" customFormat="1" ht="21.1" x14ac:dyDescent="0.35">
      <c r="A988" s="48" t="s">
        <v>269</v>
      </c>
      <c r="B988" s="9" t="s">
        <v>266</v>
      </c>
      <c r="C988" s="10" t="s">
        <v>266</v>
      </c>
      <c r="D988" s="22" t="s">
        <v>839</v>
      </c>
      <c r="E988" s="103"/>
      <c r="F988" s="88">
        <f t="shared" ref="F988:F990" si="305">F989</f>
        <v>50</v>
      </c>
    </row>
    <row r="989" spans="1:6" s="35" customFormat="1" ht="73.400000000000006" x14ac:dyDescent="0.35">
      <c r="A989" s="48" t="s">
        <v>658</v>
      </c>
      <c r="B989" s="9" t="s">
        <v>266</v>
      </c>
      <c r="C989" s="10" t="s">
        <v>266</v>
      </c>
      <c r="D989" s="22" t="s">
        <v>850</v>
      </c>
      <c r="E989" s="103"/>
      <c r="F989" s="88">
        <f t="shared" si="305"/>
        <v>50</v>
      </c>
    </row>
    <row r="990" spans="1:6" s="35" customFormat="1" ht="21.1" x14ac:dyDescent="0.35">
      <c r="A990" s="48" t="s">
        <v>852</v>
      </c>
      <c r="B990" s="9" t="s">
        <v>266</v>
      </c>
      <c r="C990" s="10" t="s">
        <v>266</v>
      </c>
      <c r="D990" s="22" t="s">
        <v>851</v>
      </c>
      <c r="E990" s="103"/>
      <c r="F990" s="88">
        <f t="shared" si="305"/>
        <v>50</v>
      </c>
    </row>
    <row r="991" spans="1:6" s="36" customFormat="1" ht="36.700000000000003" x14ac:dyDescent="0.35">
      <c r="A991" s="28" t="s">
        <v>28</v>
      </c>
      <c r="B991" s="9" t="s">
        <v>266</v>
      </c>
      <c r="C991" s="10" t="s">
        <v>266</v>
      </c>
      <c r="D991" s="22" t="s">
        <v>851</v>
      </c>
      <c r="E991" s="103" t="s">
        <v>29</v>
      </c>
      <c r="F991" s="88">
        <v>50</v>
      </c>
    </row>
    <row r="992" spans="1:6" s="35" customFormat="1" ht="21.1" x14ac:dyDescent="0.35">
      <c r="A992" s="48" t="s">
        <v>15</v>
      </c>
      <c r="B992" s="9" t="s">
        <v>266</v>
      </c>
      <c r="C992" s="10" t="s">
        <v>266</v>
      </c>
      <c r="D992" s="22" t="s">
        <v>657</v>
      </c>
      <c r="E992" s="103"/>
      <c r="F992" s="88">
        <f t="shared" ref="F992" si="306">F993+F996</f>
        <v>1000</v>
      </c>
    </row>
    <row r="993" spans="1:6" s="35" customFormat="1" ht="73.400000000000006" x14ac:dyDescent="0.35">
      <c r="A993" s="48" t="s">
        <v>658</v>
      </c>
      <c r="B993" s="9" t="s">
        <v>266</v>
      </c>
      <c r="C993" s="10" t="s">
        <v>266</v>
      </c>
      <c r="D993" s="22" t="s">
        <v>659</v>
      </c>
      <c r="E993" s="103"/>
      <c r="F993" s="88">
        <f t="shared" ref="F993:F994" si="307">+F994</f>
        <v>600</v>
      </c>
    </row>
    <row r="994" spans="1:6" s="35" customFormat="1" ht="21.1" x14ac:dyDescent="0.35">
      <c r="A994" s="48" t="s">
        <v>755</v>
      </c>
      <c r="B994" s="9" t="s">
        <v>266</v>
      </c>
      <c r="C994" s="10" t="s">
        <v>266</v>
      </c>
      <c r="D994" s="22" t="s">
        <v>660</v>
      </c>
      <c r="E994" s="103"/>
      <c r="F994" s="88">
        <f t="shared" si="307"/>
        <v>600</v>
      </c>
    </row>
    <row r="995" spans="1:6" s="36" customFormat="1" ht="36.700000000000003" x14ac:dyDescent="0.35">
      <c r="A995" s="28" t="s">
        <v>28</v>
      </c>
      <c r="B995" s="9" t="s">
        <v>266</v>
      </c>
      <c r="C995" s="10" t="s">
        <v>266</v>
      </c>
      <c r="D995" s="22" t="s">
        <v>660</v>
      </c>
      <c r="E995" s="103" t="s">
        <v>29</v>
      </c>
      <c r="F995" s="88">
        <v>600</v>
      </c>
    </row>
    <row r="996" spans="1:6" s="36" customFormat="1" ht="21.1" x14ac:dyDescent="0.35">
      <c r="A996" s="48" t="s">
        <v>656</v>
      </c>
      <c r="B996" s="9" t="s">
        <v>266</v>
      </c>
      <c r="C996" s="10" t="s">
        <v>266</v>
      </c>
      <c r="D996" s="22" t="s">
        <v>743</v>
      </c>
      <c r="E996" s="103"/>
      <c r="F996" s="88">
        <f t="shared" ref="F996:F997" si="308">+F997</f>
        <v>400</v>
      </c>
    </row>
    <row r="997" spans="1:6" s="36" customFormat="1" ht="36.700000000000003" x14ac:dyDescent="0.35">
      <c r="A997" s="48" t="s">
        <v>756</v>
      </c>
      <c r="B997" s="9" t="s">
        <v>266</v>
      </c>
      <c r="C997" s="10" t="s">
        <v>266</v>
      </c>
      <c r="D997" s="22" t="s">
        <v>744</v>
      </c>
      <c r="E997" s="103"/>
      <c r="F997" s="88">
        <f t="shared" si="308"/>
        <v>400</v>
      </c>
    </row>
    <row r="998" spans="1:6" s="36" customFormat="1" ht="36.700000000000003" x14ac:dyDescent="0.35">
      <c r="A998" s="28" t="s">
        <v>28</v>
      </c>
      <c r="B998" s="9" t="s">
        <v>266</v>
      </c>
      <c r="C998" s="10" t="s">
        <v>266</v>
      </c>
      <c r="D998" s="22" t="s">
        <v>744</v>
      </c>
      <c r="E998" s="103" t="s">
        <v>29</v>
      </c>
      <c r="F998" s="88">
        <v>400</v>
      </c>
    </row>
    <row r="999" spans="1:6" s="37" customFormat="1" ht="21.1" x14ac:dyDescent="0.35">
      <c r="A999" s="48" t="s">
        <v>661</v>
      </c>
      <c r="B999" s="9" t="s">
        <v>266</v>
      </c>
      <c r="C999" s="10" t="s">
        <v>266</v>
      </c>
      <c r="D999" s="22" t="s">
        <v>662</v>
      </c>
      <c r="E999" s="103"/>
      <c r="F999" s="88">
        <f t="shared" ref="F999:F1001" si="309">+F1000</f>
        <v>150</v>
      </c>
    </row>
    <row r="1000" spans="1:6" s="37" customFormat="1" ht="36.700000000000003" x14ac:dyDescent="0.35">
      <c r="A1000" s="48" t="s">
        <v>663</v>
      </c>
      <c r="B1000" s="9" t="s">
        <v>266</v>
      </c>
      <c r="C1000" s="10" t="s">
        <v>266</v>
      </c>
      <c r="D1000" s="22" t="s">
        <v>664</v>
      </c>
      <c r="E1000" s="103"/>
      <c r="F1000" s="88">
        <f t="shared" si="309"/>
        <v>150</v>
      </c>
    </row>
    <row r="1001" spans="1:6" s="37" customFormat="1" ht="21.1" x14ac:dyDescent="0.35">
      <c r="A1001" s="28" t="s">
        <v>665</v>
      </c>
      <c r="B1001" s="9" t="s">
        <v>266</v>
      </c>
      <c r="C1001" s="10" t="s">
        <v>266</v>
      </c>
      <c r="D1001" s="22" t="s">
        <v>666</v>
      </c>
      <c r="E1001" s="103"/>
      <c r="F1001" s="88">
        <f t="shared" si="309"/>
        <v>150</v>
      </c>
    </row>
    <row r="1002" spans="1:6" s="36" customFormat="1" ht="36.700000000000003" x14ac:dyDescent="0.35">
      <c r="A1002" s="28" t="s">
        <v>28</v>
      </c>
      <c r="B1002" s="9" t="s">
        <v>266</v>
      </c>
      <c r="C1002" s="10" t="s">
        <v>266</v>
      </c>
      <c r="D1002" s="10" t="s">
        <v>666</v>
      </c>
      <c r="E1002" s="103" t="s">
        <v>29</v>
      </c>
      <c r="F1002" s="88">
        <v>150</v>
      </c>
    </row>
    <row r="1003" spans="1:6" s="37" customFormat="1" ht="21.1" x14ac:dyDescent="0.35">
      <c r="A1003" s="48" t="s">
        <v>24</v>
      </c>
      <c r="B1003" s="9" t="s">
        <v>266</v>
      </c>
      <c r="C1003" s="10" t="s">
        <v>266</v>
      </c>
      <c r="D1003" s="22" t="s">
        <v>667</v>
      </c>
      <c r="E1003" s="103"/>
      <c r="F1003" s="88">
        <f>+F1004+F1009</f>
        <v>9544</v>
      </c>
    </row>
    <row r="1004" spans="1:6" s="37" customFormat="1" ht="21.1" x14ac:dyDescent="0.35">
      <c r="A1004" s="28" t="s">
        <v>668</v>
      </c>
      <c r="B1004" s="9" t="s">
        <v>266</v>
      </c>
      <c r="C1004" s="10" t="s">
        <v>266</v>
      </c>
      <c r="D1004" s="10" t="s">
        <v>770</v>
      </c>
      <c r="E1004" s="103"/>
      <c r="F1004" s="88">
        <f>+F1007+F1005</f>
        <v>8500</v>
      </c>
    </row>
    <row r="1005" spans="1:6" s="37" customFormat="1" ht="21.1" x14ac:dyDescent="0.35">
      <c r="A1005" s="48" t="s">
        <v>669</v>
      </c>
      <c r="B1005" s="63" t="s">
        <v>266</v>
      </c>
      <c r="C1005" s="38" t="s">
        <v>266</v>
      </c>
      <c r="D1005" s="22" t="s">
        <v>731</v>
      </c>
      <c r="E1005" s="103"/>
      <c r="F1005" s="88">
        <f t="shared" ref="F1005:F1010" si="310">+F1006</f>
        <v>8000</v>
      </c>
    </row>
    <row r="1006" spans="1:6" s="36" customFormat="1" ht="36.700000000000003" x14ac:dyDescent="0.35">
      <c r="A1006" s="28" t="s">
        <v>459</v>
      </c>
      <c r="B1006" s="9" t="s">
        <v>266</v>
      </c>
      <c r="C1006" s="10" t="s">
        <v>266</v>
      </c>
      <c r="D1006" s="10" t="s">
        <v>731</v>
      </c>
      <c r="E1006" s="103" t="s">
        <v>460</v>
      </c>
      <c r="F1006" s="88">
        <v>8000</v>
      </c>
    </row>
    <row r="1007" spans="1:6" s="37" customFormat="1" ht="55.05" x14ac:dyDescent="0.35">
      <c r="A1007" s="48" t="s">
        <v>757</v>
      </c>
      <c r="B1007" s="9" t="s">
        <v>266</v>
      </c>
      <c r="C1007" s="10" t="s">
        <v>266</v>
      </c>
      <c r="D1007" s="22" t="s">
        <v>732</v>
      </c>
      <c r="E1007" s="103"/>
      <c r="F1007" s="88">
        <f t="shared" si="310"/>
        <v>500</v>
      </c>
    </row>
    <row r="1008" spans="1:6" s="36" customFormat="1" ht="36.700000000000003" x14ac:dyDescent="0.35">
      <c r="A1008" s="28" t="s">
        <v>459</v>
      </c>
      <c r="B1008" s="9" t="s">
        <v>266</v>
      </c>
      <c r="C1008" s="10" t="s">
        <v>266</v>
      </c>
      <c r="D1008" s="10" t="s">
        <v>732</v>
      </c>
      <c r="E1008" s="103" t="s">
        <v>460</v>
      </c>
      <c r="F1008" s="88">
        <v>500</v>
      </c>
    </row>
    <row r="1009" spans="1:6" s="4" customFormat="1" ht="21.1" x14ac:dyDescent="0.35">
      <c r="A1009" s="48" t="s">
        <v>656</v>
      </c>
      <c r="B1009" s="9" t="s">
        <v>266</v>
      </c>
      <c r="C1009" s="10" t="s">
        <v>266</v>
      </c>
      <c r="D1009" s="10" t="s">
        <v>745</v>
      </c>
      <c r="E1009" s="103"/>
      <c r="F1009" s="88">
        <f t="shared" si="310"/>
        <v>1044</v>
      </c>
    </row>
    <row r="1010" spans="1:6" s="4" customFormat="1" ht="21.1" x14ac:dyDescent="0.35">
      <c r="A1010" s="28" t="s">
        <v>796</v>
      </c>
      <c r="B1010" s="9" t="s">
        <v>266</v>
      </c>
      <c r="C1010" s="10" t="s">
        <v>266</v>
      </c>
      <c r="D1010" s="22" t="s">
        <v>746</v>
      </c>
      <c r="E1010" s="103"/>
      <c r="F1010" s="88">
        <f t="shared" si="310"/>
        <v>1044</v>
      </c>
    </row>
    <row r="1011" spans="1:6" s="19" customFormat="1" ht="36.700000000000003" x14ac:dyDescent="0.35">
      <c r="A1011" s="28" t="s">
        <v>459</v>
      </c>
      <c r="B1011" s="9" t="s">
        <v>266</v>
      </c>
      <c r="C1011" s="10" t="s">
        <v>266</v>
      </c>
      <c r="D1011" s="10" t="s">
        <v>746</v>
      </c>
      <c r="E1011" s="103" t="s">
        <v>460</v>
      </c>
      <c r="F1011" s="88">
        <v>1044</v>
      </c>
    </row>
    <row r="1012" spans="1:6" s="7" customFormat="1" ht="23.1" customHeight="1" x14ac:dyDescent="0.3">
      <c r="A1012" s="94" t="s">
        <v>670</v>
      </c>
      <c r="B1012" s="107" t="s">
        <v>182</v>
      </c>
      <c r="C1012" s="81" t="s">
        <v>0</v>
      </c>
      <c r="D1012" s="81"/>
      <c r="E1012" s="108"/>
      <c r="F1012" s="90">
        <f>+F1013+F1020+F1063</f>
        <v>93215.7</v>
      </c>
    </row>
    <row r="1013" spans="1:6" s="8" customFormat="1" ht="21.1" x14ac:dyDescent="0.35">
      <c r="A1013" s="13" t="s">
        <v>671</v>
      </c>
      <c r="B1013" s="14" t="s">
        <v>182</v>
      </c>
      <c r="C1013" s="15" t="s">
        <v>13</v>
      </c>
      <c r="D1013" s="15"/>
      <c r="E1013" s="79"/>
      <c r="F1013" s="89">
        <f t="shared" ref="F1013:F1014" si="311">+F1014</f>
        <v>10120.299999999999</v>
      </c>
    </row>
    <row r="1014" spans="1:6" s="65" customFormat="1" ht="55.05" x14ac:dyDescent="0.35">
      <c r="A1014" s="13" t="s">
        <v>7</v>
      </c>
      <c r="B1014" s="14" t="s">
        <v>182</v>
      </c>
      <c r="C1014" s="15" t="s">
        <v>13</v>
      </c>
      <c r="D1014" s="15" t="s">
        <v>6</v>
      </c>
      <c r="E1014" s="79"/>
      <c r="F1014" s="88">
        <f t="shared" si="311"/>
        <v>10120.299999999999</v>
      </c>
    </row>
    <row r="1015" spans="1:6" s="8" customFormat="1" ht="36.700000000000003" x14ac:dyDescent="0.35">
      <c r="A1015" s="13" t="s">
        <v>46</v>
      </c>
      <c r="B1015" s="14" t="s">
        <v>182</v>
      </c>
      <c r="C1015" s="15" t="s">
        <v>13</v>
      </c>
      <c r="D1015" s="15" t="s">
        <v>47</v>
      </c>
      <c r="E1015" s="79"/>
      <c r="F1015" s="89">
        <f t="shared" ref="F1015:F1016" si="312">+F1016</f>
        <v>10120.299999999999</v>
      </c>
    </row>
    <row r="1016" spans="1:6" s="12" customFormat="1" ht="21.1" x14ac:dyDescent="0.35">
      <c r="A1016" s="13" t="s">
        <v>24</v>
      </c>
      <c r="B1016" s="14" t="s">
        <v>182</v>
      </c>
      <c r="C1016" s="15" t="s">
        <v>13</v>
      </c>
      <c r="D1016" s="15" t="s">
        <v>134</v>
      </c>
      <c r="E1016" s="79"/>
      <c r="F1016" s="89">
        <f t="shared" si="312"/>
        <v>10120.299999999999</v>
      </c>
    </row>
    <row r="1017" spans="1:6" s="12" customFormat="1" ht="21.1" x14ac:dyDescent="0.35">
      <c r="A1017" s="13" t="s">
        <v>672</v>
      </c>
      <c r="B1017" s="14" t="s">
        <v>182</v>
      </c>
      <c r="C1017" s="15" t="s">
        <v>13</v>
      </c>
      <c r="D1017" s="15" t="s">
        <v>673</v>
      </c>
      <c r="E1017" s="79"/>
      <c r="F1017" s="89">
        <f t="shared" ref="F1017" si="313">+F1018+F1019</f>
        <v>10120.299999999999</v>
      </c>
    </row>
    <row r="1018" spans="1:6" s="1" customFormat="1" ht="36.700000000000003" x14ac:dyDescent="0.35">
      <c r="A1018" s="28" t="s">
        <v>28</v>
      </c>
      <c r="B1018" s="14" t="s">
        <v>182</v>
      </c>
      <c r="C1018" s="15" t="s">
        <v>13</v>
      </c>
      <c r="D1018" s="15" t="s">
        <v>673</v>
      </c>
      <c r="E1018" s="79" t="s">
        <v>29</v>
      </c>
      <c r="F1018" s="88">
        <v>48</v>
      </c>
    </row>
    <row r="1019" spans="1:6" s="1" customFormat="1" ht="21.1" x14ac:dyDescent="0.35">
      <c r="A1019" s="99" t="s">
        <v>674</v>
      </c>
      <c r="B1019" s="14" t="s">
        <v>182</v>
      </c>
      <c r="C1019" s="15" t="s">
        <v>13</v>
      </c>
      <c r="D1019" s="15" t="s">
        <v>673</v>
      </c>
      <c r="E1019" s="79" t="s">
        <v>675</v>
      </c>
      <c r="F1019" s="88">
        <v>10072.299999999999</v>
      </c>
    </row>
    <row r="1020" spans="1:6" s="8" customFormat="1" ht="21.1" x14ac:dyDescent="0.35">
      <c r="A1020" s="13" t="s">
        <v>676</v>
      </c>
      <c r="B1020" s="14" t="s">
        <v>182</v>
      </c>
      <c r="C1020" s="15" t="s">
        <v>25</v>
      </c>
      <c r="D1020" s="15"/>
      <c r="E1020" s="79"/>
      <c r="F1020" s="89">
        <f>F1021+F1031+F1040+F1046+F1051+F1055+F1060+F1035</f>
        <v>80851</v>
      </c>
    </row>
    <row r="1021" spans="1:6" s="66" customFormat="1" ht="37.4" x14ac:dyDescent="0.35">
      <c r="A1021" s="50" t="s">
        <v>769</v>
      </c>
      <c r="B1021" s="9" t="s">
        <v>182</v>
      </c>
      <c r="C1021" s="10" t="s">
        <v>25</v>
      </c>
      <c r="D1021" s="10" t="s">
        <v>434</v>
      </c>
      <c r="E1021" s="103"/>
      <c r="F1021" s="88">
        <f t="shared" ref="F1021" si="314">SUM(F1022)</f>
        <v>9101.6999999999989</v>
      </c>
    </row>
    <row r="1022" spans="1:6" s="8" customFormat="1" ht="21.1" x14ac:dyDescent="0.35">
      <c r="A1022" s="50" t="s">
        <v>760</v>
      </c>
      <c r="B1022" s="9" t="s">
        <v>182</v>
      </c>
      <c r="C1022" s="10" t="s">
        <v>25</v>
      </c>
      <c r="D1022" s="22" t="s">
        <v>435</v>
      </c>
      <c r="E1022" s="103"/>
      <c r="F1022" s="88">
        <f t="shared" ref="F1022" si="315">+F1023</f>
        <v>9101.6999999999989</v>
      </c>
    </row>
    <row r="1023" spans="1:6" s="8" customFormat="1" ht="21.1" x14ac:dyDescent="0.35">
      <c r="A1023" s="50" t="s">
        <v>215</v>
      </c>
      <c r="B1023" s="9" t="s">
        <v>182</v>
      </c>
      <c r="C1023" s="10" t="s">
        <v>25</v>
      </c>
      <c r="D1023" s="22" t="s">
        <v>456</v>
      </c>
      <c r="E1023" s="103"/>
      <c r="F1023" s="88">
        <f t="shared" ref="F1023" si="316">+F1024+F1028</f>
        <v>9101.6999999999989</v>
      </c>
    </row>
    <row r="1024" spans="1:6" s="39" customFormat="1" ht="19.7" customHeight="1" x14ac:dyDescent="0.35">
      <c r="A1024" s="50" t="s">
        <v>457</v>
      </c>
      <c r="B1024" s="9" t="s">
        <v>182</v>
      </c>
      <c r="C1024" s="10" t="s">
        <v>25</v>
      </c>
      <c r="D1024" s="22" t="s">
        <v>458</v>
      </c>
      <c r="E1024" s="103"/>
      <c r="F1024" s="88">
        <f>+F1025+F1027+F1026</f>
        <v>8561.2999999999993</v>
      </c>
    </row>
    <row r="1025" spans="1:6" s="31" customFormat="1" ht="36.700000000000003" x14ac:dyDescent="0.35">
      <c r="A1025" s="28" t="s">
        <v>28</v>
      </c>
      <c r="B1025" s="9" t="s">
        <v>182</v>
      </c>
      <c r="C1025" s="10" t="s">
        <v>25</v>
      </c>
      <c r="D1025" s="22" t="s">
        <v>458</v>
      </c>
      <c r="E1025" s="103" t="s">
        <v>29</v>
      </c>
      <c r="F1025" s="88">
        <v>192.9</v>
      </c>
    </row>
    <row r="1026" spans="1:6" s="1" customFormat="1" ht="21.1" x14ac:dyDescent="0.35">
      <c r="A1026" s="76" t="s">
        <v>674</v>
      </c>
      <c r="B1026" s="9" t="s">
        <v>182</v>
      </c>
      <c r="C1026" s="10" t="s">
        <v>25</v>
      </c>
      <c r="D1026" s="22" t="s">
        <v>458</v>
      </c>
      <c r="E1026" s="103" t="s">
        <v>675</v>
      </c>
      <c r="F1026" s="88">
        <v>0.5</v>
      </c>
    </row>
    <row r="1027" spans="1:6" s="1" customFormat="1" ht="36.700000000000003" x14ac:dyDescent="0.35">
      <c r="A1027" s="28" t="s">
        <v>459</v>
      </c>
      <c r="B1027" s="9" t="s">
        <v>182</v>
      </c>
      <c r="C1027" s="10" t="s">
        <v>25</v>
      </c>
      <c r="D1027" s="22" t="s">
        <v>458</v>
      </c>
      <c r="E1027" s="103" t="s">
        <v>460</v>
      </c>
      <c r="F1027" s="88">
        <v>8367.9</v>
      </c>
    </row>
    <row r="1028" spans="1:6" s="39" customFormat="1" ht="36.700000000000003" x14ac:dyDescent="0.35">
      <c r="A1028" s="59" t="s">
        <v>463</v>
      </c>
      <c r="B1028" s="9" t="s">
        <v>182</v>
      </c>
      <c r="C1028" s="10" t="s">
        <v>25</v>
      </c>
      <c r="D1028" s="22" t="s">
        <v>464</v>
      </c>
      <c r="E1028" s="103"/>
      <c r="F1028" s="88">
        <f t="shared" ref="F1028" si="317">+F1029+F1030</f>
        <v>540.40000000000009</v>
      </c>
    </row>
    <row r="1029" spans="1:6" s="31" customFormat="1" ht="37.4" x14ac:dyDescent="0.35">
      <c r="A1029" s="76" t="s">
        <v>28</v>
      </c>
      <c r="B1029" s="9" t="s">
        <v>182</v>
      </c>
      <c r="C1029" s="10" t="s">
        <v>25</v>
      </c>
      <c r="D1029" s="22" t="s">
        <v>464</v>
      </c>
      <c r="E1029" s="103" t="s">
        <v>29</v>
      </c>
      <c r="F1029" s="88">
        <v>6.2</v>
      </c>
    </row>
    <row r="1030" spans="1:6" s="1" customFormat="1" ht="37.4" x14ac:dyDescent="0.35">
      <c r="A1030" s="76" t="s">
        <v>459</v>
      </c>
      <c r="B1030" s="9" t="s">
        <v>182</v>
      </c>
      <c r="C1030" s="10" t="s">
        <v>25</v>
      </c>
      <c r="D1030" s="22" t="s">
        <v>464</v>
      </c>
      <c r="E1030" s="103" t="s">
        <v>460</v>
      </c>
      <c r="F1030" s="88">
        <v>534.20000000000005</v>
      </c>
    </row>
    <row r="1031" spans="1:6" s="65" customFormat="1" ht="36.700000000000003" x14ac:dyDescent="0.35">
      <c r="A1031" s="13" t="s">
        <v>509</v>
      </c>
      <c r="B1031" s="14" t="s">
        <v>182</v>
      </c>
      <c r="C1031" s="15" t="s">
        <v>25</v>
      </c>
      <c r="D1031" s="15" t="s">
        <v>510</v>
      </c>
      <c r="E1031" s="79"/>
      <c r="F1031" s="89">
        <f t="shared" ref="F1031:F1032" si="318">+F1032</f>
        <v>4062.6</v>
      </c>
    </row>
    <row r="1032" spans="1:6" s="12" customFormat="1" ht="21.1" x14ac:dyDescent="0.35">
      <c r="A1032" s="33" t="s">
        <v>215</v>
      </c>
      <c r="B1032" s="14" t="s">
        <v>182</v>
      </c>
      <c r="C1032" s="15" t="s">
        <v>25</v>
      </c>
      <c r="D1032" s="15" t="s">
        <v>520</v>
      </c>
      <c r="E1032" s="79"/>
      <c r="F1032" s="88">
        <f t="shared" si="318"/>
        <v>4062.6</v>
      </c>
    </row>
    <row r="1033" spans="1:6" s="12" customFormat="1" ht="36.700000000000003" x14ac:dyDescent="0.35">
      <c r="A1033" s="48" t="s">
        <v>677</v>
      </c>
      <c r="B1033" s="14" t="s">
        <v>182</v>
      </c>
      <c r="C1033" s="15" t="s">
        <v>25</v>
      </c>
      <c r="D1033" s="15" t="s">
        <v>678</v>
      </c>
      <c r="E1033" s="79"/>
      <c r="F1033" s="88">
        <f t="shared" ref="F1033" si="319">F1034</f>
        <v>4062.6</v>
      </c>
    </row>
    <row r="1034" spans="1:6" s="1" customFormat="1" ht="36.700000000000003" x14ac:dyDescent="0.35">
      <c r="A1034" s="28" t="s">
        <v>459</v>
      </c>
      <c r="B1034" s="14" t="s">
        <v>182</v>
      </c>
      <c r="C1034" s="15" t="s">
        <v>25</v>
      </c>
      <c r="D1034" s="15" t="s">
        <v>678</v>
      </c>
      <c r="E1034" s="79" t="s">
        <v>460</v>
      </c>
      <c r="F1034" s="88">
        <v>4062.6</v>
      </c>
    </row>
    <row r="1035" spans="1:6" s="1" customFormat="1" ht="55.05" x14ac:dyDescent="0.35">
      <c r="A1035" s="48" t="s">
        <v>866</v>
      </c>
      <c r="B1035" s="14" t="s">
        <v>182</v>
      </c>
      <c r="C1035" s="15" t="s">
        <v>25</v>
      </c>
      <c r="D1035" s="22" t="s">
        <v>184</v>
      </c>
      <c r="E1035" s="79"/>
      <c r="F1035" s="88">
        <f t="shared" ref="F1035:F1037" si="320">+F1036</f>
        <v>43005</v>
      </c>
    </row>
    <row r="1036" spans="1:6" s="1" customFormat="1" ht="21.1" x14ac:dyDescent="0.35">
      <c r="A1036" s="48" t="s">
        <v>26</v>
      </c>
      <c r="B1036" s="14" t="s">
        <v>182</v>
      </c>
      <c r="C1036" s="15" t="s">
        <v>25</v>
      </c>
      <c r="D1036" s="10" t="s">
        <v>185</v>
      </c>
      <c r="E1036" s="79"/>
      <c r="F1036" s="88">
        <f t="shared" si="320"/>
        <v>43005</v>
      </c>
    </row>
    <row r="1037" spans="1:6" s="1" customFormat="1" ht="36.700000000000003" x14ac:dyDescent="0.35">
      <c r="A1037" s="48" t="s">
        <v>186</v>
      </c>
      <c r="B1037" s="14" t="s">
        <v>182</v>
      </c>
      <c r="C1037" s="15" t="s">
        <v>25</v>
      </c>
      <c r="D1037" s="22" t="s">
        <v>752</v>
      </c>
      <c r="E1037" s="79"/>
      <c r="F1037" s="88">
        <f t="shared" si="320"/>
        <v>43005</v>
      </c>
    </row>
    <row r="1038" spans="1:6" s="1" customFormat="1" ht="36.700000000000003" x14ac:dyDescent="0.35">
      <c r="A1038" s="54" t="s">
        <v>867</v>
      </c>
      <c r="B1038" s="14" t="s">
        <v>182</v>
      </c>
      <c r="C1038" s="15" t="s">
        <v>25</v>
      </c>
      <c r="D1038" s="22" t="s">
        <v>868</v>
      </c>
      <c r="E1038" s="79"/>
      <c r="F1038" s="88">
        <f t="shared" ref="F1038" si="321">F1039</f>
        <v>43005</v>
      </c>
    </row>
    <row r="1039" spans="1:6" s="1" customFormat="1" ht="21.1" x14ac:dyDescent="0.35">
      <c r="A1039" s="28" t="s">
        <v>674</v>
      </c>
      <c r="B1039" s="14" t="s">
        <v>182</v>
      </c>
      <c r="C1039" s="15" t="s">
        <v>25</v>
      </c>
      <c r="D1039" s="22" t="s">
        <v>868</v>
      </c>
      <c r="E1039" s="79" t="s">
        <v>675</v>
      </c>
      <c r="F1039" s="88">
        <v>43005</v>
      </c>
    </row>
    <row r="1040" spans="1:6" s="65" customFormat="1" ht="55.05" x14ac:dyDescent="0.35">
      <c r="A1040" s="13" t="s">
        <v>7</v>
      </c>
      <c r="B1040" s="14" t="s">
        <v>182</v>
      </c>
      <c r="C1040" s="15" t="s">
        <v>25</v>
      </c>
      <c r="D1040" s="15" t="s">
        <v>6</v>
      </c>
      <c r="E1040" s="79"/>
      <c r="F1040" s="89">
        <f t="shared" ref="F1040:F1042" si="322">+F1041</f>
        <v>712.7</v>
      </c>
    </row>
    <row r="1041" spans="1:6" s="40" customFormat="1" ht="36.700000000000003" x14ac:dyDescent="0.35">
      <c r="A1041" s="54" t="s">
        <v>46</v>
      </c>
      <c r="B1041" s="14" t="s">
        <v>182</v>
      </c>
      <c r="C1041" s="15" t="s">
        <v>25</v>
      </c>
      <c r="D1041" s="15" t="s">
        <v>47</v>
      </c>
      <c r="E1041" s="79"/>
      <c r="F1041" s="89">
        <f t="shared" si="322"/>
        <v>712.7</v>
      </c>
    </row>
    <row r="1042" spans="1:6" s="12" customFormat="1" ht="21.1" x14ac:dyDescent="0.35">
      <c r="A1042" s="13" t="s">
        <v>24</v>
      </c>
      <c r="B1042" s="14" t="s">
        <v>182</v>
      </c>
      <c r="C1042" s="15" t="s">
        <v>25</v>
      </c>
      <c r="D1042" s="15" t="s">
        <v>134</v>
      </c>
      <c r="E1042" s="79"/>
      <c r="F1042" s="89">
        <f t="shared" si="322"/>
        <v>712.7</v>
      </c>
    </row>
    <row r="1043" spans="1:6" s="12" customFormat="1" ht="21.1" x14ac:dyDescent="0.35">
      <c r="A1043" s="13" t="s">
        <v>679</v>
      </c>
      <c r="B1043" s="14" t="s">
        <v>182</v>
      </c>
      <c r="C1043" s="15" t="s">
        <v>25</v>
      </c>
      <c r="D1043" s="15" t="s">
        <v>680</v>
      </c>
      <c r="E1043" s="79"/>
      <c r="F1043" s="89">
        <f t="shared" ref="F1043" si="323">+F1044+F1045</f>
        <v>712.7</v>
      </c>
    </row>
    <row r="1044" spans="1:6" s="1" customFormat="1" ht="36.700000000000003" x14ac:dyDescent="0.35">
      <c r="A1044" s="28" t="s">
        <v>28</v>
      </c>
      <c r="B1044" s="14" t="s">
        <v>182</v>
      </c>
      <c r="C1044" s="15" t="s">
        <v>25</v>
      </c>
      <c r="D1044" s="15" t="s">
        <v>680</v>
      </c>
      <c r="E1044" s="79" t="s">
        <v>29</v>
      </c>
      <c r="F1044" s="88">
        <v>2.6</v>
      </c>
    </row>
    <row r="1045" spans="1:6" s="1" customFormat="1" ht="21.1" x14ac:dyDescent="0.35">
      <c r="A1045" s="54" t="s">
        <v>681</v>
      </c>
      <c r="B1045" s="14" t="s">
        <v>182</v>
      </c>
      <c r="C1045" s="15" t="s">
        <v>25</v>
      </c>
      <c r="D1045" s="15" t="s">
        <v>680</v>
      </c>
      <c r="E1045" s="79" t="s">
        <v>682</v>
      </c>
      <c r="F1045" s="88">
        <v>710.1</v>
      </c>
    </row>
    <row r="1046" spans="1:6" s="65" customFormat="1" ht="36.700000000000003" x14ac:dyDescent="0.35">
      <c r="A1046" s="13" t="s">
        <v>313</v>
      </c>
      <c r="B1046" s="14" t="s">
        <v>182</v>
      </c>
      <c r="C1046" s="15" t="s">
        <v>25</v>
      </c>
      <c r="D1046" s="15" t="s">
        <v>314</v>
      </c>
      <c r="E1046" s="79"/>
      <c r="F1046" s="89">
        <f t="shared" ref="F1046:F1049" si="324">F1047</f>
        <v>10771.8</v>
      </c>
    </row>
    <row r="1047" spans="1:6" s="40" customFormat="1" ht="21.1" x14ac:dyDescent="0.35">
      <c r="A1047" s="13" t="s">
        <v>326</v>
      </c>
      <c r="B1047" s="14" t="s">
        <v>182</v>
      </c>
      <c r="C1047" s="15" t="s">
        <v>25</v>
      </c>
      <c r="D1047" s="15" t="s">
        <v>327</v>
      </c>
      <c r="E1047" s="79"/>
      <c r="F1047" s="89">
        <f t="shared" si="324"/>
        <v>10771.8</v>
      </c>
    </row>
    <row r="1048" spans="1:6" s="12" customFormat="1" ht="21.1" x14ac:dyDescent="0.35">
      <c r="A1048" s="13" t="s">
        <v>24</v>
      </c>
      <c r="B1048" s="14" t="s">
        <v>182</v>
      </c>
      <c r="C1048" s="15" t="s">
        <v>25</v>
      </c>
      <c r="D1048" s="15" t="s">
        <v>683</v>
      </c>
      <c r="E1048" s="79"/>
      <c r="F1048" s="89">
        <f t="shared" si="324"/>
        <v>10771.8</v>
      </c>
    </row>
    <row r="1049" spans="1:6" s="12" customFormat="1" ht="55.05" x14ac:dyDescent="0.35">
      <c r="A1049" s="13" t="s">
        <v>684</v>
      </c>
      <c r="B1049" s="14" t="s">
        <v>182</v>
      </c>
      <c r="C1049" s="15" t="s">
        <v>25</v>
      </c>
      <c r="D1049" s="15" t="s">
        <v>685</v>
      </c>
      <c r="E1049" s="79"/>
      <c r="F1049" s="89">
        <f t="shared" si="324"/>
        <v>10771.8</v>
      </c>
    </row>
    <row r="1050" spans="1:6" s="1" customFormat="1" ht="36.700000000000003" x14ac:dyDescent="0.35">
      <c r="A1050" s="28" t="s">
        <v>459</v>
      </c>
      <c r="B1050" s="14" t="s">
        <v>182</v>
      </c>
      <c r="C1050" s="15" t="s">
        <v>25</v>
      </c>
      <c r="D1050" s="15" t="s">
        <v>685</v>
      </c>
      <c r="E1050" s="79" t="s">
        <v>460</v>
      </c>
      <c r="F1050" s="88">
        <v>10771.8</v>
      </c>
    </row>
    <row r="1051" spans="1:6" s="65" customFormat="1" ht="55.05" x14ac:dyDescent="0.35">
      <c r="A1051" s="28" t="s">
        <v>149</v>
      </c>
      <c r="B1051" s="14" t="s">
        <v>182</v>
      </c>
      <c r="C1051" s="15" t="s">
        <v>25</v>
      </c>
      <c r="D1051" s="15" t="s">
        <v>150</v>
      </c>
      <c r="E1051" s="79"/>
      <c r="F1051" s="89">
        <f t="shared" ref="F1051:F1053" si="325">+F1052</f>
        <v>9435.2000000000007</v>
      </c>
    </row>
    <row r="1052" spans="1:6" s="40" customFormat="1" ht="55.05" x14ac:dyDescent="0.35">
      <c r="A1052" s="54" t="s">
        <v>171</v>
      </c>
      <c r="B1052" s="14" t="s">
        <v>182</v>
      </c>
      <c r="C1052" s="15" t="s">
        <v>25</v>
      </c>
      <c r="D1052" s="15" t="s">
        <v>172</v>
      </c>
      <c r="E1052" s="79"/>
      <c r="F1052" s="89">
        <f t="shared" si="325"/>
        <v>9435.2000000000007</v>
      </c>
    </row>
    <row r="1053" spans="1:6" s="12" customFormat="1" ht="55.05" x14ac:dyDescent="0.35">
      <c r="A1053" s="54" t="s">
        <v>173</v>
      </c>
      <c r="B1053" s="14" t="s">
        <v>182</v>
      </c>
      <c r="C1053" s="15" t="s">
        <v>25</v>
      </c>
      <c r="D1053" s="15" t="s">
        <v>174</v>
      </c>
      <c r="E1053" s="79"/>
      <c r="F1053" s="89">
        <f t="shared" si="325"/>
        <v>9435.2000000000007</v>
      </c>
    </row>
    <row r="1054" spans="1:6" s="1" customFormat="1" ht="36.700000000000003" x14ac:dyDescent="0.35">
      <c r="A1054" s="28" t="s">
        <v>459</v>
      </c>
      <c r="B1054" s="14" t="s">
        <v>182</v>
      </c>
      <c r="C1054" s="15" t="s">
        <v>25</v>
      </c>
      <c r="D1054" s="15" t="s">
        <v>174</v>
      </c>
      <c r="E1054" s="79" t="s">
        <v>460</v>
      </c>
      <c r="F1054" s="88">
        <v>9435.2000000000007</v>
      </c>
    </row>
    <row r="1055" spans="1:6" s="65" customFormat="1" ht="36.700000000000003" x14ac:dyDescent="0.35">
      <c r="A1055" s="52" t="s">
        <v>227</v>
      </c>
      <c r="B1055" s="14" t="s">
        <v>182</v>
      </c>
      <c r="C1055" s="15" t="s">
        <v>25</v>
      </c>
      <c r="D1055" s="15" t="s">
        <v>228</v>
      </c>
      <c r="E1055" s="79"/>
      <c r="F1055" s="89">
        <f t="shared" ref="F1055" si="326">F1056</f>
        <v>3110</v>
      </c>
    </row>
    <row r="1056" spans="1:6" s="1" customFormat="1" ht="21.1" x14ac:dyDescent="0.35">
      <c r="A1056" s="52" t="s">
        <v>24</v>
      </c>
      <c r="B1056" s="14" t="s">
        <v>182</v>
      </c>
      <c r="C1056" s="15" t="s">
        <v>25</v>
      </c>
      <c r="D1056" s="15" t="s">
        <v>686</v>
      </c>
      <c r="E1056" s="79"/>
      <c r="F1056" s="89">
        <f t="shared" ref="F1056" si="327">+F1057</f>
        <v>3110</v>
      </c>
    </row>
    <row r="1057" spans="1:6" s="1" customFormat="1" ht="55.05" x14ac:dyDescent="0.35">
      <c r="A1057" s="61" t="s">
        <v>687</v>
      </c>
      <c r="B1057" s="14" t="s">
        <v>182</v>
      </c>
      <c r="C1057" s="15" t="s">
        <v>25</v>
      </c>
      <c r="D1057" s="15" t="s">
        <v>688</v>
      </c>
      <c r="E1057" s="79"/>
      <c r="F1057" s="89">
        <f>+F1058+F1059</f>
        <v>3110</v>
      </c>
    </row>
    <row r="1058" spans="1:6" s="1" customFormat="1" ht="36.700000000000003" x14ac:dyDescent="0.35">
      <c r="A1058" s="45" t="s">
        <v>28</v>
      </c>
      <c r="B1058" s="14" t="s">
        <v>182</v>
      </c>
      <c r="C1058" s="15" t="s">
        <v>25</v>
      </c>
      <c r="D1058" s="15" t="s">
        <v>688</v>
      </c>
      <c r="E1058" s="79" t="s">
        <v>29</v>
      </c>
      <c r="F1058" s="88">
        <v>110</v>
      </c>
    </row>
    <row r="1059" spans="1:6" s="1" customFormat="1" ht="22.75" customHeight="1" x14ac:dyDescent="0.35">
      <c r="A1059" s="45" t="s">
        <v>459</v>
      </c>
      <c r="B1059" s="14" t="s">
        <v>182</v>
      </c>
      <c r="C1059" s="15" t="s">
        <v>25</v>
      </c>
      <c r="D1059" s="15" t="s">
        <v>688</v>
      </c>
      <c r="E1059" s="79" t="s">
        <v>460</v>
      </c>
      <c r="F1059" s="88">
        <v>3000</v>
      </c>
    </row>
    <row r="1060" spans="1:6" s="65" customFormat="1" ht="21.1" x14ac:dyDescent="0.35">
      <c r="A1060" s="48" t="s">
        <v>80</v>
      </c>
      <c r="B1060" s="9" t="s">
        <v>182</v>
      </c>
      <c r="C1060" s="10" t="s">
        <v>25</v>
      </c>
      <c r="D1060" s="22" t="s">
        <v>81</v>
      </c>
      <c r="E1060" s="103"/>
      <c r="F1060" s="88">
        <f t="shared" ref="F1060:F1061" si="328">SUM(F1061)</f>
        <v>652</v>
      </c>
    </row>
    <row r="1061" spans="1:6" s="12" customFormat="1" ht="21.1" x14ac:dyDescent="0.35">
      <c r="A1061" s="48" t="s">
        <v>82</v>
      </c>
      <c r="B1061" s="9" t="s">
        <v>182</v>
      </c>
      <c r="C1061" s="10" t="s">
        <v>25</v>
      </c>
      <c r="D1061" s="22" t="s">
        <v>83</v>
      </c>
      <c r="E1061" s="103" t="s">
        <v>27</v>
      </c>
      <c r="F1061" s="88">
        <f t="shared" si="328"/>
        <v>652</v>
      </c>
    </row>
    <row r="1062" spans="1:6" s="1" customFormat="1" ht="21.1" x14ac:dyDescent="0.35">
      <c r="A1062" s="53" t="s">
        <v>32</v>
      </c>
      <c r="B1062" s="9" t="s">
        <v>182</v>
      </c>
      <c r="C1062" s="10" t="s">
        <v>25</v>
      </c>
      <c r="D1062" s="10" t="s">
        <v>83</v>
      </c>
      <c r="E1062" s="103" t="s">
        <v>33</v>
      </c>
      <c r="F1062" s="88">
        <v>652</v>
      </c>
    </row>
    <row r="1063" spans="1:6" s="8" customFormat="1" ht="21.1" x14ac:dyDescent="0.35">
      <c r="A1063" s="13" t="s">
        <v>689</v>
      </c>
      <c r="B1063" s="14" t="s">
        <v>182</v>
      </c>
      <c r="C1063" s="15" t="s">
        <v>73</v>
      </c>
      <c r="D1063" s="15"/>
      <c r="E1063" s="79"/>
      <c r="F1063" s="89">
        <f>+F1064+F1072</f>
        <v>2244.4</v>
      </c>
    </row>
    <row r="1064" spans="1:6" s="65" customFormat="1" ht="55.05" x14ac:dyDescent="0.35">
      <c r="A1064" s="13" t="s">
        <v>7</v>
      </c>
      <c r="B1064" s="9" t="s">
        <v>182</v>
      </c>
      <c r="C1064" s="10" t="s">
        <v>73</v>
      </c>
      <c r="D1064" s="10" t="s">
        <v>6</v>
      </c>
      <c r="E1064" s="103"/>
      <c r="F1064" s="88">
        <f t="shared" ref="F1064" si="329">+F1066</f>
        <v>1430</v>
      </c>
    </row>
    <row r="1065" spans="1:6" s="11" customFormat="1" ht="36.700000000000003" x14ac:dyDescent="0.35">
      <c r="A1065" s="48" t="s">
        <v>8</v>
      </c>
      <c r="B1065" s="9" t="s">
        <v>182</v>
      </c>
      <c r="C1065" s="10" t="s">
        <v>73</v>
      </c>
      <c r="D1065" s="10" t="s">
        <v>9</v>
      </c>
      <c r="E1065" s="103"/>
      <c r="F1065" s="88">
        <f t="shared" ref="F1065:F1066" si="330">+F1066</f>
        <v>1430</v>
      </c>
    </row>
    <row r="1066" spans="1:6" s="16" customFormat="1" ht="21.1" x14ac:dyDescent="0.35">
      <c r="A1066" s="48" t="s">
        <v>10</v>
      </c>
      <c r="B1066" s="9" t="s">
        <v>182</v>
      </c>
      <c r="C1066" s="10" t="s">
        <v>73</v>
      </c>
      <c r="D1066" s="10" t="s">
        <v>11</v>
      </c>
      <c r="E1066" s="79"/>
      <c r="F1066" s="88">
        <f t="shared" si="330"/>
        <v>1430</v>
      </c>
    </row>
    <row r="1067" spans="1:6" s="16" customFormat="1" ht="21.1" x14ac:dyDescent="0.35">
      <c r="A1067" s="48" t="s">
        <v>533</v>
      </c>
      <c r="B1067" s="9" t="s">
        <v>182</v>
      </c>
      <c r="C1067" s="10" t="s">
        <v>73</v>
      </c>
      <c r="D1067" s="22" t="s">
        <v>534</v>
      </c>
      <c r="E1067" s="79"/>
      <c r="F1067" s="88">
        <f t="shared" ref="F1067" si="331">+F1068+F1070</f>
        <v>1430</v>
      </c>
    </row>
    <row r="1068" spans="1:6" s="12" customFormat="1" ht="21.1" x14ac:dyDescent="0.35">
      <c r="A1068" s="48" t="s">
        <v>690</v>
      </c>
      <c r="B1068" s="9" t="s">
        <v>182</v>
      </c>
      <c r="C1068" s="10" t="s">
        <v>73</v>
      </c>
      <c r="D1068" s="22" t="s">
        <v>691</v>
      </c>
      <c r="E1068" s="103" t="s">
        <v>27</v>
      </c>
      <c r="F1068" s="88">
        <f t="shared" ref="F1068:F1070" si="332">+F1069</f>
        <v>1000</v>
      </c>
    </row>
    <row r="1069" spans="1:6" s="1" customFormat="1" ht="55.05" x14ac:dyDescent="0.35">
      <c r="A1069" s="33" t="s">
        <v>190</v>
      </c>
      <c r="B1069" s="14" t="s">
        <v>182</v>
      </c>
      <c r="C1069" s="15" t="s">
        <v>73</v>
      </c>
      <c r="D1069" s="15" t="s">
        <v>691</v>
      </c>
      <c r="E1069" s="79" t="s">
        <v>191</v>
      </c>
      <c r="F1069" s="88">
        <v>1000</v>
      </c>
    </row>
    <row r="1070" spans="1:6" s="12" customFormat="1" ht="36.700000000000003" x14ac:dyDescent="0.35">
      <c r="A1070" s="48" t="s">
        <v>692</v>
      </c>
      <c r="B1070" s="9" t="s">
        <v>182</v>
      </c>
      <c r="C1070" s="10" t="s">
        <v>73</v>
      </c>
      <c r="D1070" s="15" t="s">
        <v>693</v>
      </c>
      <c r="E1070" s="103" t="s">
        <v>27</v>
      </c>
      <c r="F1070" s="88">
        <f t="shared" si="332"/>
        <v>430</v>
      </c>
    </row>
    <row r="1071" spans="1:6" s="1" customFormat="1" ht="55.05" x14ac:dyDescent="0.35">
      <c r="A1071" s="33" t="s">
        <v>190</v>
      </c>
      <c r="B1071" s="14" t="s">
        <v>182</v>
      </c>
      <c r="C1071" s="15" t="s">
        <v>73</v>
      </c>
      <c r="D1071" s="15" t="s">
        <v>693</v>
      </c>
      <c r="E1071" s="79" t="s">
        <v>191</v>
      </c>
      <c r="F1071" s="88">
        <v>430</v>
      </c>
    </row>
    <row r="1072" spans="1:6" s="11" customFormat="1" ht="36.700000000000003" x14ac:dyDescent="0.35">
      <c r="A1072" s="48" t="s">
        <v>313</v>
      </c>
      <c r="B1072" s="9" t="s">
        <v>182</v>
      </c>
      <c r="C1072" s="10" t="s">
        <v>73</v>
      </c>
      <c r="D1072" s="10" t="s">
        <v>314</v>
      </c>
      <c r="E1072" s="103"/>
      <c r="F1072" s="88">
        <f t="shared" ref="F1072:F1075" si="333">F1073</f>
        <v>814.4</v>
      </c>
    </row>
    <row r="1073" spans="1:6" s="16" customFormat="1" ht="21.1" x14ac:dyDescent="0.35">
      <c r="A1073" s="48" t="s">
        <v>326</v>
      </c>
      <c r="B1073" s="9" t="s">
        <v>182</v>
      </c>
      <c r="C1073" s="10" t="s">
        <v>73</v>
      </c>
      <c r="D1073" s="10" t="s">
        <v>327</v>
      </c>
      <c r="E1073" s="79"/>
      <c r="F1073" s="88">
        <f t="shared" si="333"/>
        <v>814.4</v>
      </c>
    </row>
    <row r="1074" spans="1:6" s="16" customFormat="1" ht="21.1" x14ac:dyDescent="0.35">
      <c r="A1074" s="48" t="s">
        <v>24</v>
      </c>
      <c r="B1074" s="9" t="s">
        <v>182</v>
      </c>
      <c r="C1074" s="10" t="s">
        <v>73</v>
      </c>
      <c r="D1074" s="22" t="s">
        <v>683</v>
      </c>
      <c r="E1074" s="79"/>
      <c r="F1074" s="88">
        <f t="shared" si="333"/>
        <v>814.4</v>
      </c>
    </row>
    <row r="1075" spans="1:6" s="12" customFormat="1" ht="42.8" customHeight="1" x14ac:dyDescent="0.35">
      <c r="A1075" s="48" t="s">
        <v>882</v>
      </c>
      <c r="B1075" s="9" t="s">
        <v>182</v>
      </c>
      <c r="C1075" s="10" t="s">
        <v>73</v>
      </c>
      <c r="D1075" s="22" t="s">
        <v>883</v>
      </c>
      <c r="E1075" s="103" t="s">
        <v>27</v>
      </c>
      <c r="F1075" s="88">
        <f t="shared" si="333"/>
        <v>814.4</v>
      </c>
    </row>
    <row r="1076" spans="1:6" s="1" customFormat="1" ht="36.700000000000003" x14ac:dyDescent="0.35">
      <c r="A1076" s="33" t="s">
        <v>459</v>
      </c>
      <c r="B1076" s="14" t="s">
        <v>182</v>
      </c>
      <c r="C1076" s="15" t="s">
        <v>73</v>
      </c>
      <c r="D1076" s="15" t="s">
        <v>883</v>
      </c>
      <c r="E1076" s="79" t="s">
        <v>460</v>
      </c>
      <c r="F1076" s="88">
        <v>814.4</v>
      </c>
    </row>
    <row r="1077" spans="1:6" s="41" customFormat="1" ht="20.399999999999999" customHeight="1" x14ac:dyDescent="0.3">
      <c r="A1077" s="100" t="s">
        <v>792</v>
      </c>
      <c r="B1077" s="111" t="s">
        <v>12</v>
      </c>
      <c r="C1077" s="85" t="s">
        <v>0</v>
      </c>
      <c r="D1077" s="85"/>
      <c r="E1077" s="112"/>
      <c r="F1077" s="92">
        <f>+F1078+F1093+F1114</f>
        <v>61732.3</v>
      </c>
    </row>
    <row r="1078" spans="1:6" s="34" customFormat="1" ht="21.1" x14ac:dyDescent="0.35">
      <c r="A1078" s="51" t="s">
        <v>694</v>
      </c>
      <c r="B1078" s="14" t="s">
        <v>12</v>
      </c>
      <c r="C1078" s="15" t="s">
        <v>13</v>
      </c>
      <c r="D1078" s="15"/>
      <c r="E1078" s="79"/>
      <c r="F1078" s="89">
        <f>+F1079+F1090</f>
        <v>51447.700000000004</v>
      </c>
    </row>
    <row r="1079" spans="1:6" s="69" customFormat="1" ht="36.700000000000003" x14ac:dyDescent="0.35">
      <c r="A1079" s="52" t="s">
        <v>695</v>
      </c>
      <c r="B1079" s="14" t="s">
        <v>12</v>
      </c>
      <c r="C1079" s="15" t="s">
        <v>13</v>
      </c>
      <c r="D1079" s="15" t="s">
        <v>696</v>
      </c>
      <c r="E1079" s="79"/>
      <c r="F1079" s="89">
        <f>+F1080+F1084</f>
        <v>51377.700000000004</v>
      </c>
    </row>
    <row r="1080" spans="1:6" s="1" customFormat="1" ht="21.1" x14ac:dyDescent="0.35">
      <c r="A1080" s="53" t="s">
        <v>269</v>
      </c>
      <c r="B1080" s="14" t="s">
        <v>12</v>
      </c>
      <c r="C1080" s="15" t="s">
        <v>13</v>
      </c>
      <c r="D1080" s="10" t="s">
        <v>823</v>
      </c>
      <c r="E1080" s="79"/>
      <c r="F1080" s="89">
        <f t="shared" ref="F1080" si="334">+F1081</f>
        <v>759.8</v>
      </c>
    </row>
    <row r="1081" spans="1:6" s="1" customFormat="1" ht="21.1" x14ac:dyDescent="0.35">
      <c r="A1081" s="53" t="s">
        <v>825</v>
      </c>
      <c r="B1081" s="14" t="s">
        <v>12</v>
      </c>
      <c r="C1081" s="15" t="s">
        <v>13</v>
      </c>
      <c r="D1081" s="10" t="s">
        <v>824</v>
      </c>
      <c r="E1081" s="79"/>
      <c r="F1081" s="89">
        <f>+F1082+F1083</f>
        <v>759.8</v>
      </c>
    </row>
    <row r="1082" spans="1:6" s="1" customFormat="1" ht="36.700000000000003" x14ac:dyDescent="0.35">
      <c r="A1082" s="45" t="s">
        <v>28</v>
      </c>
      <c r="B1082" s="14" t="s">
        <v>12</v>
      </c>
      <c r="C1082" s="15" t="s">
        <v>13</v>
      </c>
      <c r="D1082" s="10" t="s">
        <v>824</v>
      </c>
      <c r="E1082" s="79" t="s">
        <v>29</v>
      </c>
      <c r="F1082" s="88">
        <v>300</v>
      </c>
    </row>
    <row r="1083" spans="1:6" s="1" customFormat="1" ht="21.1" x14ac:dyDescent="0.35">
      <c r="A1083" s="53" t="s">
        <v>430</v>
      </c>
      <c r="B1083" s="14" t="s">
        <v>12</v>
      </c>
      <c r="C1083" s="15" t="s">
        <v>13</v>
      </c>
      <c r="D1083" s="10" t="s">
        <v>824</v>
      </c>
      <c r="E1083" s="79" t="s">
        <v>14</v>
      </c>
      <c r="F1083" s="88">
        <v>459.8</v>
      </c>
    </row>
    <row r="1084" spans="1:6" s="19" customFormat="1" ht="36.700000000000003" x14ac:dyDescent="0.35">
      <c r="A1084" s="53" t="s">
        <v>16</v>
      </c>
      <c r="B1084" s="14" t="s">
        <v>12</v>
      </c>
      <c r="C1084" s="15" t="s">
        <v>13</v>
      </c>
      <c r="D1084" s="10" t="s">
        <v>698</v>
      </c>
      <c r="E1084" s="103"/>
      <c r="F1084" s="88">
        <f t="shared" ref="F1084" si="335">+F1085+F1088</f>
        <v>50617.9</v>
      </c>
    </row>
    <row r="1085" spans="1:6" s="19" customFormat="1" ht="21.1" x14ac:dyDescent="0.35">
      <c r="A1085" s="53" t="s">
        <v>17</v>
      </c>
      <c r="B1085" s="14" t="s">
        <v>12</v>
      </c>
      <c r="C1085" s="15" t="s">
        <v>13</v>
      </c>
      <c r="D1085" s="10" t="s">
        <v>699</v>
      </c>
      <c r="E1085" s="103"/>
      <c r="F1085" s="88">
        <f t="shared" ref="F1085:F1086" si="336">+F1086</f>
        <v>33648.300000000003</v>
      </c>
    </row>
    <row r="1086" spans="1:6" s="1" customFormat="1" ht="21.1" x14ac:dyDescent="0.35">
      <c r="A1086" s="53" t="s">
        <v>700</v>
      </c>
      <c r="B1086" s="14" t="s">
        <v>12</v>
      </c>
      <c r="C1086" s="15" t="s">
        <v>13</v>
      </c>
      <c r="D1086" s="10" t="s">
        <v>730</v>
      </c>
      <c r="E1086" s="79"/>
      <c r="F1086" s="89">
        <f t="shared" si="336"/>
        <v>33648.300000000003</v>
      </c>
    </row>
    <row r="1087" spans="1:6" s="1" customFormat="1" ht="21.1" x14ac:dyDescent="0.35">
      <c r="A1087" s="53" t="s">
        <v>430</v>
      </c>
      <c r="B1087" s="14" t="s">
        <v>12</v>
      </c>
      <c r="C1087" s="15" t="s">
        <v>13</v>
      </c>
      <c r="D1087" s="10" t="s">
        <v>730</v>
      </c>
      <c r="E1087" s="79" t="s">
        <v>14</v>
      </c>
      <c r="F1087" s="88">
        <v>33648.300000000003</v>
      </c>
    </row>
    <row r="1088" spans="1:6" s="21" customFormat="1" ht="22.75" customHeight="1" x14ac:dyDescent="0.35">
      <c r="A1088" s="52" t="s">
        <v>22</v>
      </c>
      <c r="B1088" s="14" t="s">
        <v>12</v>
      </c>
      <c r="C1088" s="15" t="s">
        <v>13</v>
      </c>
      <c r="D1088" s="15" t="s">
        <v>813</v>
      </c>
      <c r="E1088" s="79"/>
      <c r="F1088" s="89">
        <f t="shared" ref="F1088" si="337">+F1089</f>
        <v>16969.599999999999</v>
      </c>
    </row>
    <row r="1089" spans="1:6" s="26" customFormat="1" ht="18.350000000000001" customHeight="1" x14ac:dyDescent="0.35">
      <c r="A1089" s="53" t="s">
        <v>430</v>
      </c>
      <c r="B1089" s="14" t="s">
        <v>12</v>
      </c>
      <c r="C1089" s="15" t="s">
        <v>13</v>
      </c>
      <c r="D1089" s="15" t="s">
        <v>813</v>
      </c>
      <c r="E1089" s="79" t="s">
        <v>14</v>
      </c>
      <c r="F1089" s="88">
        <v>16969.599999999999</v>
      </c>
    </row>
    <row r="1090" spans="1:6" s="65" customFormat="1" ht="19.2" customHeight="1" x14ac:dyDescent="0.35">
      <c r="A1090" s="48" t="s">
        <v>80</v>
      </c>
      <c r="B1090" s="9" t="s">
        <v>12</v>
      </c>
      <c r="C1090" s="10" t="s">
        <v>13</v>
      </c>
      <c r="D1090" s="22" t="s">
        <v>81</v>
      </c>
      <c r="E1090" s="103"/>
      <c r="F1090" s="88">
        <f t="shared" ref="F1090:F1091" si="338">SUM(F1091)</f>
        <v>70</v>
      </c>
    </row>
    <row r="1091" spans="1:6" s="12" customFormat="1" ht="21.1" x14ac:dyDescent="0.35">
      <c r="A1091" s="48" t="s">
        <v>82</v>
      </c>
      <c r="B1091" s="9" t="s">
        <v>12</v>
      </c>
      <c r="C1091" s="10" t="s">
        <v>13</v>
      </c>
      <c r="D1091" s="22" t="s">
        <v>83</v>
      </c>
      <c r="E1091" s="103" t="s">
        <v>27</v>
      </c>
      <c r="F1091" s="88">
        <f t="shared" si="338"/>
        <v>70</v>
      </c>
    </row>
    <row r="1092" spans="1:6" s="1" customFormat="1" ht="21.1" x14ac:dyDescent="0.35">
      <c r="A1092" s="53" t="s">
        <v>430</v>
      </c>
      <c r="B1092" s="9" t="s">
        <v>12</v>
      </c>
      <c r="C1092" s="10" t="s">
        <v>13</v>
      </c>
      <c r="D1092" s="10" t="s">
        <v>83</v>
      </c>
      <c r="E1092" s="103" t="s">
        <v>14</v>
      </c>
      <c r="F1092" s="88">
        <v>70</v>
      </c>
    </row>
    <row r="1093" spans="1:6" s="20" customFormat="1" ht="21.1" x14ac:dyDescent="0.35">
      <c r="A1093" s="51" t="s">
        <v>701</v>
      </c>
      <c r="B1093" s="14" t="s">
        <v>12</v>
      </c>
      <c r="C1093" s="15" t="s">
        <v>1</v>
      </c>
      <c r="D1093" s="15"/>
      <c r="E1093" s="79"/>
      <c r="F1093" s="89">
        <f>F1094+F1107</f>
        <v>5007.3999999999996</v>
      </c>
    </row>
    <row r="1094" spans="1:6" s="67" customFormat="1" ht="36.700000000000003" x14ac:dyDescent="0.35">
      <c r="A1094" s="52" t="s">
        <v>695</v>
      </c>
      <c r="B1094" s="14" t="s">
        <v>12</v>
      </c>
      <c r="C1094" s="15" t="s">
        <v>1</v>
      </c>
      <c r="D1094" s="15" t="s">
        <v>696</v>
      </c>
      <c r="E1094" s="79"/>
      <c r="F1094" s="89">
        <f t="shared" ref="F1094" si="339">+F1095+F1104</f>
        <v>2013.5</v>
      </c>
    </row>
    <row r="1095" spans="1:6" s="17" customFormat="1" ht="21.1" x14ac:dyDescent="0.35">
      <c r="A1095" s="45" t="s">
        <v>702</v>
      </c>
      <c r="B1095" s="14" t="s">
        <v>12</v>
      </c>
      <c r="C1095" s="15" t="s">
        <v>1</v>
      </c>
      <c r="D1095" s="10" t="s">
        <v>703</v>
      </c>
      <c r="E1095" s="79"/>
      <c r="F1095" s="89">
        <f t="shared" ref="F1095" si="340">+F1096+F1099+F1102</f>
        <v>1458.4</v>
      </c>
    </row>
    <row r="1096" spans="1:6" s="17" customFormat="1" ht="36.700000000000003" x14ac:dyDescent="0.35">
      <c r="A1096" s="51" t="s">
        <v>704</v>
      </c>
      <c r="B1096" s="14" t="s">
        <v>12</v>
      </c>
      <c r="C1096" s="15" t="s">
        <v>1</v>
      </c>
      <c r="D1096" s="15" t="s">
        <v>705</v>
      </c>
      <c r="E1096" s="79"/>
      <c r="F1096" s="89">
        <f t="shared" ref="F1096:F1097" si="341">+F1097</f>
        <v>741.7</v>
      </c>
    </row>
    <row r="1097" spans="1:6" s="17" customFormat="1" ht="21.1" x14ac:dyDescent="0.35">
      <c r="A1097" s="52" t="s">
        <v>706</v>
      </c>
      <c r="B1097" s="14" t="s">
        <v>12</v>
      </c>
      <c r="C1097" s="15" t="s">
        <v>1</v>
      </c>
      <c r="D1097" s="10" t="s">
        <v>707</v>
      </c>
      <c r="E1097" s="79"/>
      <c r="F1097" s="89">
        <f t="shared" si="341"/>
        <v>741.7</v>
      </c>
    </row>
    <row r="1098" spans="1:6" s="19" customFormat="1" ht="21.1" x14ac:dyDescent="0.35">
      <c r="A1098" s="53" t="s">
        <v>430</v>
      </c>
      <c r="B1098" s="14" t="s">
        <v>12</v>
      </c>
      <c r="C1098" s="15" t="s">
        <v>1</v>
      </c>
      <c r="D1098" s="10" t="s">
        <v>707</v>
      </c>
      <c r="E1098" s="79" t="s">
        <v>14</v>
      </c>
      <c r="F1098" s="88">
        <v>741.7</v>
      </c>
    </row>
    <row r="1099" spans="1:6" s="19" customFormat="1" ht="21.1" x14ac:dyDescent="0.35">
      <c r="A1099" s="52" t="s">
        <v>708</v>
      </c>
      <c r="B1099" s="14" t="s">
        <v>12</v>
      </c>
      <c r="C1099" s="15" t="s">
        <v>1</v>
      </c>
      <c r="D1099" s="15" t="s">
        <v>709</v>
      </c>
      <c r="E1099" s="79"/>
      <c r="F1099" s="89">
        <f t="shared" ref="F1099:F1100" si="342">+F1100</f>
        <v>50</v>
      </c>
    </row>
    <row r="1100" spans="1:6" s="19" customFormat="1" ht="21.1" x14ac:dyDescent="0.35">
      <c r="A1100" s="53" t="s">
        <v>710</v>
      </c>
      <c r="B1100" s="14" t="s">
        <v>12</v>
      </c>
      <c r="C1100" s="15" t="s">
        <v>1</v>
      </c>
      <c r="D1100" s="10" t="s">
        <v>711</v>
      </c>
      <c r="E1100" s="79"/>
      <c r="F1100" s="89">
        <f t="shared" si="342"/>
        <v>50</v>
      </c>
    </row>
    <row r="1101" spans="1:6" s="19" customFormat="1" ht="21.1" x14ac:dyDescent="0.35">
      <c r="A1101" s="53" t="s">
        <v>430</v>
      </c>
      <c r="B1101" s="14" t="s">
        <v>12</v>
      </c>
      <c r="C1101" s="15" t="s">
        <v>1</v>
      </c>
      <c r="D1101" s="10" t="s">
        <v>711</v>
      </c>
      <c r="E1101" s="79" t="s">
        <v>14</v>
      </c>
      <c r="F1101" s="88">
        <v>50</v>
      </c>
    </row>
    <row r="1102" spans="1:6" s="19" customFormat="1" ht="36" customHeight="1" x14ac:dyDescent="0.35">
      <c r="A1102" s="45" t="s">
        <v>712</v>
      </c>
      <c r="B1102" s="14" t="s">
        <v>12</v>
      </c>
      <c r="C1102" s="15" t="s">
        <v>1</v>
      </c>
      <c r="D1102" s="10" t="s">
        <v>780</v>
      </c>
      <c r="E1102" s="79"/>
      <c r="F1102" s="89">
        <f t="shared" ref="F1102" si="343">+F1103</f>
        <v>666.7</v>
      </c>
    </row>
    <row r="1103" spans="1:6" s="19" customFormat="1" ht="21.1" x14ac:dyDescent="0.35">
      <c r="A1103" s="53" t="s">
        <v>430</v>
      </c>
      <c r="B1103" s="14" t="s">
        <v>12</v>
      </c>
      <c r="C1103" s="15" t="s">
        <v>1</v>
      </c>
      <c r="D1103" s="10" t="s">
        <v>780</v>
      </c>
      <c r="E1103" s="79" t="s">
        <v>14</v>
      </c>
      <c r="F1103" s="88">
        <v>666.7</v>
      </c>
    </row>
    <row r="1104" spans="1:6" s="17" customFormat="1" ht="21.1" x14ac:dyDescent="0.35">
      <c r="A1104" s="53" t="s">
        <v>24</v>
      </c>
      <c r="B1104" s="14" t="s">
        <v>12</v>
      </c>
      <c r="C1104" s="15" t="s">
        <v>1</v>
      </c>
      <c r="D1104" s="10" t="s">
        <v>766</v>
      </c>
      <c r="E1104" s="79"/>
      <c r="F1104" s="89">
        <f t="shared" ref="F1104:F1105" si="344">+F1105</f>
        <v>555.1</v>
      </c>
    </row>
    <row r="1105" spans="1:6" s="17" customFormat="1" ht="21.1" x14ac:dyDescent="0.35">
      <c r="A1105" s="53" t="s">
        <v>713</v>
      </c>
      <c r="B1105" s="14" t="s">
        <v>12</v>
      </c>
      <c r="C1105" s="15" t="s">
        <v>1</v>
      </c>
      <c r="D1105" s="10" t="s">
        <v>767</v>
      </c>
      <c r="E1105" s="79"/>
      <c r="F1105" s="89">
        <f t="shared" si="344"/>
        <v>555.1</v>
      </c>
    </row>
    <row r="1106" spans="1:6" s="19" customFormat="1" ht="34" customHeight="1" x14ac:dyDescent="0.35">
      <c r="A1106" s="51" t="s">
        <v>459</v>
      </c>
      <c r="B1106" s="14" t="s">
        <v>12</v>
      </c>
      <c r="C1106" s="15" t="s">
        <v>1</v>
      </c>
      <c r="D1106" s="10" t="s">
        <v>767</v>
      </c>
      <c r="E1106" s="103" t="s">
        <v>460</v>
      </c>
      <c r="F1106" s="88">
        <v>555.1</v>
      </c>
    </row>
    <row r="1107" spans="1:6" s="67" customFormat="1" ht="34.65" customHeight="1" x14ac:dyDescent="0.35">
      <c r="A1107" s="51" t="s">
        <v>144</v>
      </c>
      <c r="B1107" s="14" t="s">
        <v>12</v>
      </c>
      <c r="C1107" s="15" t="s">
        <v>1</v>
      </c>
      <c r="D1107" s="10" t="s">
        <v>19</v>
      </c>
      <c r="E1107" s="103"/>
      <c r="F1107" s="89">
        <f>SUM(F1108,F1111)</f>
        <v>2993.8999999999996</v>
      </c>
    </row>
    <row r="1108" spans="1:6" s="17" customFormat="1" ht="21.1" x14ac:dyDescent="0.35">
      <c r="A1108" s="50" t="s">
        <v>269</v>
      </c>
      <c r="B1108" s="14" t="s">
        <v>12</v>
      </c>
      <c r="C1108" s="15" t="s">
        <v>1</v>
      </c>
      <c r="D1108" s="22" t="s">
        <v>841</v>
      </c>
      <c r="E1108" s="79"/>
      <c r="F1108" s="89">
        <f>F1109</f>
        <v>1000</v>
      </c>
    </row>
    <row r="1109" spans="1:6" s="17" customFormat="1" ht="36.700000000000003" x14ac:dyDescent="0.35">
      <c r="A1109" s="51" t="s">
        <v>842</v>
      </c>
      <c r="B1109" s="14" t="s">
        <v>12</v>
      </c>
      <c r="C1109" s="15" t="s">
        <v>1</v>
      </c>
      <c r="D1109" s="22" t="s">
        <v>843</v>
      </c>
      <c r="E1109" s="79"/>
      <c r="F1109" s="89">
        <f>F1110</f>
        <v>1000</v>
      </c>
    </row>
    <row r="1110" spans="1:6" s="1" customFormat="1" ht="36.700000000000003" x14ac:dyDescent="0.35">
      <c r="A1110" s="45" t="s">
        <v>28</v>
      </c>
      <c r="B1110" s="14" t="s">
        <v>12</v>
      </c>
      <c r="C1110" s="15" t="s">
        <v>1</v>
      </c>
      <c r="D1110" s="22" t="s">
        <v>843</v>
      </c>
      <c r="E1110" s="79" t="s">
        <v>29</v>
      </c>
      <c r="F1110" s="88">
        <v>1000</v>
      </c>
    </row>
    <row r="1111" spans="1:6" s="17" customFormat="1" ht="21.1" x14ac:dyDescent="0.35">
      <c r="A1111" s="50" t="s">
        <v>15</v>
      </c>
      <c r="B1111" s="14" t="s">
        <v>12</v>
      </c>
      <c r="C1111" s="15" t="s">
        <v>1</v>
      </c>
      <c r="D1111" s="22" t="s">
        <v>844</v>
      </c>
      <c r="E1111" s="79"/>
      <c r="F1111" s="89">
        <f>F1112</f>
        <v>1993.8999999999999</v>
      </c>
    </row>
    <row r="1112" spans="1:6" s="17" customFormat="1" ht="36.700000000000003" x14ac:dyDescent="0.35">
      <c r="A1112" s="51" t="s">
        <v>846</v>
      </c>
      <c r="B1112" s="14" t="s">
        <v>12</v>
      </c>
      <c r="C1112" s="15" t="s">
        <v>1</v>
      </c>
      <c r="D1112" s="22" t="s">
        <v>845</v>
      </c>
      <c r="E1112" s="79"/>
      <c r="F1112" s="89">
        <f>F1113</f>
        <v>1993.8999999999999</v>
      </c>
    </row>
    <row r="1113" spans="1:6" s="1" customFormat="1" ht="21.1" x14ac:dyDescent="0.35">
      <c r="A1113" s="45" t="s">
        <v>430</v>
      </c>
      <c r="B1113" s="14" t="s">
        <v>12</v>
      </c>
      <c r="C1113" s="15" t="s">
        <v>1</v>
      </c>
      <c r="D1113" s="22" t="s">
        <v>845</v>
      </c>
      <c r="E1113" s="79" t="s">
        <v>14</v>
      </c>
      <c r="F1113" s="88">
        <v>1993.8999999999999</v>
      </c>
    </row>
    <row r="1114" spans="1:6" s="34" customFormat="1" ht="21.1" x14ac:dyDescent="0.35">
      <c r="A1114" s="51" t="s">
        <v>714</v>
      </c>
      <c r="B1114" s="14" t="s">
        <v>12</v>
      </c>
      <c r="C1114" s="15" t="s">
        <v>25</v>
      </c>
      <c r="D1114" s="15"/>
      <c r="E1114" s="79"/>
      <c r="F1114" s="89">
        <f t="shared" ref="F1114" si="345">+F1115</f>
        <v>5277.2000000000007</v>
      </c>
    </row>
    <row r="1115" spans="1:6" s="69" customFormat="1" ht="36.700000000000003" x14ac:dyDescent="0.35">
      <c r="A1115" s="52" t="s">
        <v>695</v>
      </c>
      <c r="B1115" s="14" t="s">
        <v>12</v>
      </c>
      <c r="C1115" s="15" t="s">
        <v>25</v>
      </c>
      <c r="D1115" s="15" t="s">
        <v>696</v>
      </c>
      <c r="E1115" s="79"/>
      <c r="F1115" s="89">
        <f t="shared" ref="F1115" si="346">+F1116+F1119+F1123</f>
        <v>5277.2000000000007</v>
      </c>
    </row>
    <row r="1116" spans="1:6" s="19" customFormat="1" ht="21.1" x14ac:dyDescent="0.35">
      <c r="A1116" s="53" t="s">
        <v>15</v>
      </c>
      <c r="B1116" s="14" t="s">
        <v>12</v>
      </c>
      <c r="C1116" s="15" t="s">
        <v>25</v>
      </c>
      <c r="D1116" s="10" t="s">
        <v>697</v>
      </c>
      <c r="E1116" s="103"/>
      <c r="F1116" s="89">
        <f t="shared" ref="F1116" si="347">+F1117</f>
        <v>2500</v>
      </c>
    </row>
    <row r="1117" spans="1:6" s="19" customFormat="1" ht="36.700000000000003" x14ac:dyDescent="0.35">
      <c r="A1117" s="48" t="s">
        <v>727</v>
      </c>
      <c r="B1117" s="14" t="s">
        <v>12</v>
      </c>
      <c r="C1117" s="15" t="s">
        <v>25</v>
      </c>
      <c r="D1117" s="10" t="s">
        <v>726</v>
      </c>
      <c r="E1117" s="103"/>
      <c r="F1117" s="89">
        <f t="shared" ref="F1117" si="348">+F1118</f>
        <v>2500</v>
      </c>
    </row>
    <row r="1118" spans="1:6" s="19" customFormat="1" ht="21.1" x14ac:dyDescent="0.35">
      <c r="A1118" s="53" t="s">
        <v>430</v>
      </c>
      <c r="B1118" s="14" t="s">
        <v>12</v>
      </c>
      <c r="C1118" s="15" t="s">
        <v>25</v>
      </c>
      <c r="D1118" s="10" t="s">
        <v>726</v>
      </c>
      <c r="E1118" s="103" t="s">
        <v>14</v>
      </c>
      <c r="F1118" s="88">
        <v>2500</v>
      </c>
    </row>
    <row r="1119" spans="1:6" ht="21.1" x14ac:dyDescent="0.35">
      <c r="A1119" s="45" t="s">
        <v>702</v>
      </c>
      <c r="B1119" s="14" t="s">
        <v>12</v>
      </c>
      <c r="C1119" s="15" t="s">
        <v>25</v>
      </c>
      <c r="D1119" s="10" t="s">
        <v>703</v>
      </c>
      <c r="E1119" s="103"/>
      <c r="F1119" s="89">
        <f t="shared" ref="F1119:F1121" si="349">+F1120</f>
        <v>1653.3</v>
      </c>
    </row>
    <row r="1120" spans="1:6" ht="36.700000000000003" x14ac:dyDescent="0.35">
      <c r="A1120" s="51" t="s">
        <v>704</v>
      </c>
      <c r="B1120" s="14" t="s">
        <v>12</v>
      </c>
      <c r="C1120" s="15" t="s">
        <v>25</v>
      </c>
      <c r="D1120" s="15" t="s">
        <v>705</v>
      </c>
      <c r="E1120" s="103"/>
      <c r="F1120" s="89">
        <f t="shared" si="349"/>
        <v>1653.3</v>
      </c>
    </row>
    <row r="1121" spans="1:6" ht="55.05" x14ac:dyDescent="0.35">
      <c r="A1121" s="53" t="s">
        <v>715</v>
      </c>
      <c r="B1121" s="14" t="s">
        <v>12</v>
      </c>
      <c r="C1121" s="15" t="s">
        <v>25</v>
      </c>
      <c r="D1121" s="10" t="s">
        <v>716</v>
      </c>
      <c r="E1121" s="79"/>
      <c r="F1121" s="89">
        <f t="shared" si="349"/>
        <v>1653.3</v>
      </c>
    </row>
    <row r="1122" spans="1:6" s="1" customFormat="1" ht="21.1" x14ac:dyDescent="0.35">
      <c r="A1122" s="53" t="s">
        <v>430</v>
      </c>
      <c r="B1122" s="14" t="s">
        <v>12</v>
      </c>
      <c r="C1122" s="15" t="s">
        <v>25</v>
      </c>
      <c r="D1122" s="10" t="s">
        <v>716</v>
      </c>
      <c r="E1122" s="79" t="s">
        <v>14</v>
      </c>
      <c r="F1122" s="88">
        <v>1653.3</v>
      </c>
    </row>
    <row r="1123" spans="1:6" ht="36.700000000000003" x14ac:dyDescent="0.35">
      <c r="A1123" s="53" t="s">
        <v>717</v>
      </c>
      <c r="B1123" s="14" t="s">
        <v>12</v>
      </c>
      <c r="C1123" s="15" t="s">
        <v>25</v>
      </c>
      <c r="D1123" s="10" t="s">
        <v>718</v>
      </c>
      <c r="E1123" s="103"/>
      <c r="F1123" s="89">
        <f t="shared" ref="F1123" si="350">+F1124</f>
        <v>1123.9000000000001</v>
      </c>
    </row>
    <row r="1124" spans="1:6" ht="23.1" customHeight="1" x14ac:dyDescent="0.35">
      <c r="A1124" s="53" t="s">
        <v>719</v>
      </c>
      <c r="B1124" s="14" t="s">
        <v>12</v>
      </c>
      <c r="C1124" s="15" t="s">
        <v>25</v>
      </c>
      <c r="D1124" s="10" t="s">
        <v>720</v>
      </c>
      <c r="E1124" s="103"/>
      <c r="F1124" s="89">
        <f>+F1125</f>
        <v>1123.9000000000001</v>
      </c>
    </row>
    <row r="1125" spans="1:6" s="1" customFormat="1" ht="21.1" x14ac:dyDescent="0.35">
      <c r="A1125" s="53" t="s">
        <v>430</v>
      </c>
      <c r="B1125" s="14" t="s">
        <v>12</v>
      </c>
      <c r="C1125" s="15" t="s">
        <v>25</v>
      </c>
      <c r="D1125" s="10" t="s">
        <v>720</v>
      </c>
      <c r="E1125" s="103" t="s">
        <v>14</v>
      </c>
      <c r="F1125" s="88">
        <v>1123.9000000000001</v>
      </c>
    </row>
    <row r="1126" spans="1:6" s="41" customFormat="1" ht="19.7" customHeight="1" x14ac:dyDescent="0.3">
      <c r="A1126" s="98" t="s">
        <v>721</v>
      </c>
      <c r="B1126" s="111" t="s">
        <v>280</v>
      </c>
      <c r="C1126" s="85" t="s">
        <v>0</v>
      </c>
      <c r="D1126" s="85"/>
      <c r="E1126" s="112"/>
      <c r="F1126" s="92">
        <f t="shared" ref="F1126:F1132" si="351">+F1127</f>
        <v>3500</v>
      </c>
    </row>
    <row r="1127" spans="1:6" s="34" customFormat="1" ht="21.1" x14ac:dyDescent="0.35">
      <c r="A1127" s="28" t="s">
        <v>722</v>
      </c>
      <c r="B1127" s="14" t="s">
        <v>280</v>
      </c>
      <c r="C1127" s="15" t="s">
        <v>1</v>
      </c>
      <c r="D1127" s="15"/>
      <c r="E1127" s="79"/>
      <c r="F1127" s="89">
        <f t="shared" si="351"/>
        <v>3500</v>
      </c>
    </row>
    <row r="1128" spans="1:6" s="69" customFormat="1" ht="55.05" x14ac:dyDescent="0.35">
      <c r="A1128" s="13" t="s">
        <v>7</v>
      </c>
      <c r="B1128" s="14" t="s">
        <v>280</v>
      </c>
      <c r="C1128" s="15" t="s">
        <v>1</v>
      </c>
      <c r="D1128" s="15" t="s">
        <v>6</v>
      </c>
      <c r="E1128" s="79"/>
      <c r="F1128" s="89">
        <f t="shared" si="351"/>
        <v>3500</v>
      </c>
    </row>
    <row r="1129" spans="1:6" s="42" customFormat="1" ht="36.700000000000003" x14ac:dyDescent="0.35">
      <c r="A1129" s="28" t="s">
        <v>8</v>
      </c>
      <c r="B1129" s="14" t="s">
        <v>280</v>
      </c>
      <c r="C1129" s="15" t="s">
        <v>1</v>
      </c>
      <c r="D1129" s="15" t="s">
        <v>9</v>
      </c>
      <c r="E1129" s="79"/>
      <c r="F1129" s="89">
        <f t="shared" si="351"/>
        <v>3500</v>
      </c>
    </row>
    <row r="1130" spans="1:6" s="18" customFormat="1" ht="21.1" x14ac:dyDescent="0.35">
      <c r="A1130" s="48" t="s">
        <v>10</v>
      </c>
      <c r="B1130" s="14" t="s">
        <v>280</v>
      </c>
      <c r="C1130" s="15" t="s">
        <v>1</v>
      </c>
      <c r="D1130" s="15" t="s">
        <v>11</v>
      </c>
      <c r="E1130" s="79"/>
      <c r="F1130" s="89">
        <f t="shared" si="351"/>
        <v>3500</v>
      </c>
    </row>
    <row r="1131" spans="1:6" s="18" customFormat="1" ht="21.1" x14ac:dyDescent="0.35">
      <c r="A1131" s="62" t="s">
        <v>533</v>
      </c>
      <c r="B1131" s="14" t="s">
        <v>280</v>
      </c>
      <c r="C1131" s="15" t="s">
        <v>1</v>
      </c>
      <c r="D1131" s="15" t="s">
        <v>534</v>
      </c>
      <c r="E1131" s="79"/>
      <c r="F1131" s="89">
        <f t="shared" si="351"/>
        <v>3500</v>
      </c>
    </row>
    <row r="1132" spans="1:6" s="18" customFormat="1" ht="55.05" x14ac:dyDescent="0.35">
      <c r="A1132" s="48" t="s">
        <v>723</v>
      </c>
      <c r="B1132" s="14" t="s">
        <v>280</v>
      </c>
      <c r="C1132" s="15" t="s">
        <v>1</v>
      </c>
      <c r="D1132" s="15" t="s">
        <v>797</v>
      </c>
      <c r="E1132" s="79"/>
      <c r="F1132" s="89">
        <f t="shared" si="351"/>
        <v>3500</v>
      </c>
    </row>
    <row r="1133" spans="1:6" s="19" customFormat="1" ht="55.7" thickBot="1" x14ac:dyDescent="0.4">
      <c r="A1133" s="113" t="s">
        <v>190</v>
      </c>
      <c r="B1133" s="114" t="s">
        <v>280</v>
      </c>
      <c r="C1133" s="115" t="s">
        <v>1</v>
      </c>
      <c r="D1133" s="115" t="s">
        <v>797</v>
      </c>
      <c r="E1133" s="116" t="s">
        <v>191</v>
      </c>
      <c r="F1133" s="117">
        <v>3500</v>
      </c>
    </row>
    <row r="1134" spans="1:6" s="24" customFormat="1" ht="23.1" customHeight="1" thickBot="1" x14ac:dyDescent="0.35">
      <c r="A1134" s="118" t="s">
        <v>724</v>
      </c>
      <c r="B1134" s="64"/>
      <c r="C1134" s="46"/>
      <c r="D1134" s="47"/>
      <c r="E1134" s="119"/>
      <c r="F1134" s="120">
        <f>SUM(F8+F247+F254+F303+F419+F562+F577+F841+F980+F1012+F1077+F1126)</f>
        <v>3029745.5999999996</v>
      </c>
    </row>
    <row r="1135" spans="1:6" x14ac:dyDescent="0.3">
      <c r="F1135" s="44" t="s">
        <v>27</v>
      </c>
    </row>
    <row r="1136" spans="1:6" x14ac:dyDescent="0.3">
      <c r="F1136" s="44"/>
    </row>
    <row r="1137" spans="6:6" x14ac:dyDescent="0.3">
      <c r="F1137" s="44"/>
    </row>
    <row r="1138" spans="6:6" x14ac:dyDescent="0.3">
      <c r="F1138" s="44"/>
    </row>
    <row r="1139" spans="6:6" x14ac:dyDescent="0.3">
      <c r="F1139" s="44"/>
    </row>
    <row r="1140" spans="6:6" x14ac:dyDescent="0.3">
      <c r="F1140" s="44"/>
    </row>
    <row r="1141" spans="6:6" x14ac:dyDescent="0.3">
      <c r="F1141" s="44"/>
    </row>
    <row r="1142" spans="6:6" x14ac:dyDescent="0.3">
      <c r="F1142" s="44"/>
    </row>
    <row r="1143" spans="6:6" x14ac:dyDescent="0.3">
      <c r="F1143" s="44"/>
    </row>
    <row r="1144" spans="6:6" x14ac:dyDescent="0.3">
      <c r="F1144" s="44"/>
    </row>
    <row r="1145" spans="6:6" x14ac:dyDescent="0.3">
      <c r="F1145" s="44"/>
    </row>
    <row r="1146" spans="6:6" x14ac:dyDescent="0.3">
      <c r="F1146" s="44"/>
    </row>
    <row r="1147" spans="6:6" x14ac:dyDescent="0.3">
      <c r="F1147" s="44"/>
    </row>
    <row r="1148" spans="6:6" x14ac:dyDescent="0.3">
      <c r="F1148" s="44"/>
    </row>
    <row r="1149" spans="6:6" x14ac:dyDescent="0.3">
      <c r="F1149" s="44"/>
    </row>
    <row r="1150" spans="6:6" x14ac:dyDescent="0.3">
      <c r="F1150" s="44"/>
    </row>
    <row r="1151" spans="6:6" x14ac:dyDescent="0.3">
      <c r="F1151" s="44"/>
    </row>
    <row r="1152" spans="6:6" x14ac:dyDescent="0.3">
      <c r="F1152" s="44"/>
    </row>
    <row r="1153" spans="6:6" x14ac:dyDescent="0.3">
      <c r="F1153" s="44"/>
    </row>
    <row r="1154" spans="6:6" x14ac:dyDescent="0.3">
      <c r="F1154" s="44"/>
    </row>
    <row r="1155" spans="6:6" x14ac:dyDescent="0.3">
      <c r="F1155" s="44"/>
    </row>
    <row r="1156" spans="6:6" x14ac:dyDescent="0.3">
      <c r="F1156" s="44"/>
    </row>
    <row r="1157" spans="6:6" x14ac:dyDescent="0.3">
      <c r="F1157" s="44"/>
    </row>
    <row r="1158" spans="6:6" x14ac:dyDescent="0.3">
      <c r="F1158" s="44"/>
    </row>
    <row r="1159" spans="6:6" x14ac:dyDescent="0.3">
      <c r="F1159" s="44"/>
    </row>
    <row r="1160" spans="6:6" x14ac:dyDescent="0.3">
      <c r="F1160" s="44"/>
    </row>
    <row r="1161" spans="6:6" x14ac:dyDescent="0.3">
      <c r="F1161" s="44"/>
    </row>
    <row r="1162" spans="6:6" x14ac:dyDescent="0.3">
      <c r="F1162" s="44"/>
    </row>
    <row r="1163" spans="6:6" x14ac:dyDescent="0.3">
      <c r="F1163" s="44"/>
    </row>
    <row r="1164" spans="6:6" x14ac:dyDescent="0.3">
      <c r="F1164" s="44"/>
    </row>
    <row r="1165" spans="6:6" x14ac:dyDescent="0.3">
      <c r="F1165" s="44"/>
    </row>
    <row r="1166" spans="6:6" x14ac:dyDescent="0.3">
      <c r="F1166" s="44"/>
    </row>
    <row r="1167" spans="6:6" x14ac:dyDescent="0.3">
      <c r="F1167" s="44"/>
    </row>
    <row r="1168" spans="6:6" x14ac:dyDescent="0.3">
      <c r="F1168" s="44"/>
    </row>
    <row r="1169" spans="6:6" x14ac:dyDescent="0.3">
      <c r="F1169" s="44"/>
    </row>
    <row r="1170" spans="6:6" x14ac:dyDescent="0.3">
      <c r="F1170" s="44"/>
    </row>
    <row r="1171" spans="6:6" x14ac:dyDescent="0.3">
      <c r="F1171" s="44"/>
    </row>
    <row r="1172" spans="6:6" x14ac:dyDescent="0.3">
      <c r="F1172" s="44"/>
    </row>
    <row r="1173" spans="6:6" x14ac:dyDescent="0.3">
      <c r="F1173" s="44"/>
    </row>
    <row r="1174" spans="6:6" x14ac:dyDescent="0.3">
      <c r="F1174" s="44"/>
    </row>
    <row r="1175" spans="6:6" x14ac:dyDescent="0.3">
      <c r="F1175" s="44"/>
    </row>
    <row r="1176" spans="6:6" x14ac:dyDescent="0.3">
      <c r="F1176" s="44"/>
    </row>
    <row r="1177" spans="6:6" x14ac:dyDescent="0.3">
      <c r="F1177" s="44"/>
    </row>
    <row r="1178" spans="6:6" x14ac:dyDescent="0.3">
      <c r="F1178" s="44"/>
    </row>
    <row r="1179" spans="6:6" x14ac:dyDescent="0.3">
      <c r="F1179" s="44"/>
    </row>
    <row r="1180" spans="6:6" x14ac:dyDescent="0.3">
      <c r="F1180" s="44"/>
    </row>
    <row r="1181" spans="6:6" x14ac:dyDescent="0.3">
      <c r="F1181" s="44"/>
    </row>
    <row r="1182" spans="6:6" x14ac:dyDescent="0.3">
      <c r="F1182" s="44"/>
    </row>
    <row r="1183" spans="6:6" x14ac:dyDescent="0.3">
      <c r="F1183" s="44"/>
    </row>
    <row r="1184" spans="6:6" x14ac:dyDescent="0.3">
      <c r="F1184" s="44"/>
    </row>
    <row r="1185" spans="6:6" x14ac:dyDescent="0.3">
      <c r="F1185" s="44"/>
    </row>
    <row r="1186" spans="6:6" x14ac:dyDescent="0.3">
      <c r="F1186" s="44"/>
    </row>
    <row r="1187" spans="6:6" x14ac:dyDescent="0.3">
      <c r="F1187" s="44"/>
    </row>
    <row r="1188" spans="6:6" x14ac:dyDescent="0.3">
      <c r="F1188" s="44"/>
    </row>
    <row r="1189" spans="6:6" x14ac:dyDescent="0.3">
      <c r="F1189" s="44"/>
    </row>
    <row r="1190" spans="6:6" x14ac:dyDescent="0.3">
      <c r="F1190" s="44"/>
    </row>
    <row r="1191" spans="6:6" x14ac:dyDescent="0.3">
      <c r="F1191" s="44"/>
    </row>
    <row r="1192" spans="6:6" x14ac:dyDescent="0.3">
      <c r="F1192" s="44"/>
    </row>
    <row r="1193" spans="6:6" x14ac:dyDescent="0.3">
      <c r="F1193" s="44"/>
    </row>
    <row r="1194" spans="6:6" x14ac:dyDescent="0.3">
      <c r="F1194" s="44"/>
    </row>
    <row r="1195" spans="6:6" x14ac:dyDescent="0.3">
      <c r="F1195" s="44"/>
    </row>
    <row r="1196" spans="6:6" x14ac:dyDescent="0.3">
      <c r="F1196" s="44"/>
    </row>
    <row r="1197" spans="6:6" x14ac:dyDescent="0.3">
      <c r="F1197" s="44"/>
    </row>
    <row r="1198" spans="6:6" x14ac:dyDescent="0.3">
      <c r="F1198" s="44"/>
    </row>
    <row r="1199" spans="6:6" x14ac:dyDescent="0.3">
      <c r="F1199" s="44"/>
    </row>
    <row r="1200" spans="6:6" x14ac:dyDescent="0.3">
      <c r="F1200" s="44"/>
    </row>
    <row r="1201" spans="6:6" x14ac:dyDescent="0.3">
      <c r="F1201" s="44"/>
    </row>
    <row r="1202" spans="6:6" x14ac:dyDescent="0.3">
      <c r="F1202" s="44"/>
    </row>
    <row r="1203" spans="6:6" x14ac:dyDescent="0.3">
      <c r="F1203" s="44"/>
    </row>
    <row r="1204" spans="6:6" x14ac:dyDescent="0.3">
      <c r="F1204" s="44"/>
    </row>
    <row r="1205" spans="6:6" x14ac:dyDescent="0.3">
      <c r="F1205" s="44"/>
    </row>
    <row r="1206" spans="6:6" x14ac:dyDescent="0.3">
      <c r="F1206" s="44"/>
    </row>
    <row r="1207" spans="6:6" x14ac:dyDescent="0.3">
      <c r="F1207" s="44"/>
    </row>
    <row r="1208" spans="6:6" x14ac:dyDescent="0.3">
      <c r="F1208" s="44"/>
    </row>
    <row r="1209" spans="6:6" x14ac:dyDescent="0.3">
      <c r="F1209" s="44"/>
    </row>
    <row r="1210" spans="6:6" x14ac:dyDescent="0.3">
      <c r="F1210" s="44"/>
    </row>
    <row r="1211" spans="6:6" x14ac:dyDescent="0.3">
      <c r="F1211" s="44"/>
    </row>
    <row r="1212" spans="6:6" x14ac:dyDescent="0.3">
      <c r="F1212" s="44"/>
    </row>
    <row r="1213" spans="6:6" x14ac:dyDescent="0.3">
      <c r="F1213" s="44"/>
    </row>
    <row r="1214" spans="6:6" x14ac:dyDescent="0.3">
      <c r="F1214" s="44"/>
    </row>
    <row r="1215" spans="6:6" x14ac:dyDescent="0.3">
      <c r="F1215" s="44"/>
    </row>
    <row r="1216" spans="6:6" x14ac:dyDescent="0.3">
      <c r="F1216" s="44"/>
    </row>
    <row r="1217" spans="6:6" x14ac:dyDescent="0.3">
      <c r="F1217" s="44"/>
    </row>
    <row r="1218" spans="6:6" x14ac:dyDescent="0.3">
      <c r="F1218" s="44"/>
    </row>
    <row r="1219" spans="6:6" x14ac:dyDescent="0.3">
      <c r="F1219" s="44"/>
    </row>
    <row r="1220" spans="6:6" x14ac:dyDescent="0.3">
      <c r="F1220" s="44"/>
    </row>
    <row r="1221" spans="6:6" x14ac:dyDescent="0.3">
      <c r="F1221" s="44"/>
    </row>
    <row r="1222" spans="6:6" x14ac:dyDescent="0.3">
      <c r="F1222" s="44"/>
    </row>
    <row r="1223" spans="6:6" x14ac:dyDescent="0.3">
      <c r="F1223" s="44"/>
    </row>
    <row r="1224" spans="6:6" x14ac:dyDescent="0.3">
      <c r="F1224" s="44"/>
    </row>
    <row r="1225" spans="6:6" x14ac:dyDescent="0.3">
      <c r="F1225" s="44"/>
    </row>
    <row r="1226" spans="6:6" x14ac:dyDescent="0.3">
      <c r="F1226" s="44"/>
    </row>
    <row r="1227" spans="6:6" x14ac:dyDescent="0.3">
      <c r="F1227" s="44"/>
    </row>
    <row r="1228" spans="6:6" x14ac:dyDescent="0.3">
      <c r="F1228" s="44"/>
    </row>
    <row r="1229" spans="6:6" x14ac:dyDescent="0.3">
      <c r="F1229" s="44"/>
    </row>
    <row r="1230" spans="6:6" x14ac:dyDescent="0.3">
      <c r="F1230" s="44"/>
    </row>
    <row r="1231" spans="6:6" x14ac:dyDescent="0.3">
      <c r="F1231" s="44"/>
    </row>
    <row r="1232" spans="6:6" x14ac:dyDescent="0.3">
      <c r="F1232" s="44"/>
    </row>
    <row r="1233" spans="6:6" x14ac:dyDescent="0.3">
      <c r="F1233" s="44"/>
    </row>
    <row r="1234" spans="6:6" x14ac:dyDescent="0.3">
      <c r="F1234" s="44"/>
    </row>
    <row r="1235" spans="6:6" x14ac:dyDescent="0.3">
      <c r="F1235" s="44"/>
    </row>
    <row r="1236" spans="6:6" x14ac:dyDescent="0.3">
      <c r="F1236" s="44"/>
    </row>
    <row r="1237" spans="6:6" x14ac:dyDescent="0.3">
      <c r="F1237" s="44"/>
    </row>
    <row r="1238" spans="6:6" x14ac:dyDescent="0.3">
      <c r="F1238" s="44"/>
    </row>
    <row r="1239" spans="6:6" x14ac:dyDescent="0.3">
      <c r="F1239" s="44"/>
    </row>
    <row r="1240" spans="6:6" x14ac:dyDescent="0.3">
      <c r="F1240" s="44"/>
    </row>
    <row r="1241" spans="6:6" x14ac:dyDescent="0.3">
      <c r="F1241" s="44"/>
    </row>
    <row r="1242" spans="6:6" x14ac:dyDescent="0.3">
      <c r="F1242" s="44"/>
    </row>
    <row r="1243" spans="6:6" x14ac:dyDescent="0.3">
      <c r="F1243" s="44"/>
    </row>
    <row r="1244" spans="6:6" x14ac:dyDescent="0.3">
      <c r="F1244" s="44"/>
    </row>
    <row r="1245" spans="6:6" x14ac:dyDescent="0.3">
      <c r="F1245" s="44"/>
    </row>
    <row r="1246" spans="6:6" x14ac:dyDescent="0.3">
      <c r="F1246" s="44"/>
    </row>
    <row r="1247" spans="6:6" x14ac:dyDescent="0.3">
      <c r="F1247" s="44"/>
    </row>
    <row r="1248" spans="6:6" x14ac:dyDescent="0.3">
      <c r="F1248" s="44"/>
    </row>
    <row r="1249" spans="6:6" x14ac:dyDescent="0.3">
      <c r="F1249" s="44"/>
    </row>
    <row r="1250" spans="6:6" x14ac:dyDescent="0.3">
      <c r="F1250" s="44"/>
    </row>
    <row r="1251" spans="6:6" x14ac:dyDescent="0.3">
      <c r="F1251" s="44"/>
    </row>
    <row r="1252" spans="6:6" x14ac:dyDescent="0.3">
      <c r="F1252" s="44"/>
    </row>
    <row r="1253" spans="6:6" x14ac:dyDescent="0.3">
      <c r="F1253" s="44"/>
    </row>
    <row r="1254" spans="6:6" x14ac:dyDescent="0.3">
      <c r="F1254" s="44"/>
    </row>
    <row r="1255" spans="6:6" x14ac:dyDescent="0.3">
      <c r="F1255" s="44"/>
    </row>
    <row r="1256" spans="6:6" x14ac:dyDescent="0.3">
      <c r="F1256" s="44"/>
    </row>
    <row r="1257" spans="6:6" x14ac:dyDescent="0.3">
      <c r="F1257" s="44"/>
    </row>
    <row r="1258" spans="6:6" x14ac:dyDescent="0.3">
      <c r="F1258" s="44"/>
    </row>
    <row r="1259" spans="6:6" x14ac:dyDescent="0.3">
      <c r="F1259" s="44"/>
    </row>
    <row r="1260" spans="6:6" x14ac:dyDescent="0.3">
      <c r="F1260" s="44"/>
    </row>
    <row r="1261" spans="6:6" x14ac:dyDescent="0.3">
      <c r="F1261" s="44"/>
    </row>
    <row r="1262" spans="6:6" x14ac:dyDescent="0.3">
      <c r="F1262" s="44"/>
    </row>
    <row r="1263" spans="6:6" x14ac:dyDescent="0.3">
      <c r="F1263" s="44"/>
    </row>
    <row r="1264" spans="6:6" x14ac:dyDescent="0.3">
      <c r="F1264" s="44"/>
    </row>
    <row r="1265" spans="6:6" x14ac:dyDescent="0.3">
      <c r="F1265" s="44"/>
    </row>
    <row r="1266" spans="6:6" x14ac:dyDescent="0.3">
      <c r="F1266" s="44"/>
    </row>
    <row r="1267" spans="6:6" x14ac:dyDescent="0.3">
      <c r="F1267" s="44"/>
    </row>
    <row r="1268" spans="6:6" x14ac:dyDescent="0.3">
      <c r="F1268" s="44"/>
    </row>
    <row r="1269" spans="6:6" x14ac:dyDescent="0.3">
      <c r="F1269" s="44"/>
    </row>
    <row r="1270" spans="6:6" x14ac:dyDescent="0.3">
      <c r="F1270" s="44"/>
    </row>
    <row r="1271" spans="6:6" x14ac:dyDescent="0.3">
      <c r="F1271" s="44"/>
    </row>
    <row r="1272" spans="6:6" x14ac:dyDescent="0.3">
      <c r="F1272" s="44"/>
    </row>
    <row r="1273" spans="6:6" x14ac:dyDescent="0.3">
      <c r="F1273" s="44"/>
    </row>
    <row r="1274" spans="6:6" x14ac:dyDescent="0.3">
      <c r="F1274" s="44"/>
    </row>
    <row r="1275" spans="6:6" x14ac:dyDescent="0.3">
      <c r="F1275" s="44"/>
    </row>
    <row r="1276" spans="6:6" x14ac:dyDescent="0.3">
      <c r="F1276" s="44"/>
    </row>
    <row r="1277" spans="6:6" x14ac:dyDescent="0.3">
      <c r="F1277" s="44"/>
    </row>
    <row r="1278" spans="6:6" x14ac:dyDescent="0.3">
      <c r="F1278" s="44"/>
    </row>
    <row r="1279" spans="6:6" x14ac:dyDescent="0.3">
      <c r="F1279" s="44"/>
    </row>
    <row r="1280" spans="6:6" x14ac:dyDescent="0.3">
      <c r="F1280" s="44"/>
    </row>
    <row r="1281" spans="6:6" x14ac:dyDescent="0.3">
      <c r="F1281" s="44"/>
    </row>
    <row r="1282" spans="6:6" x14ac:dyDescent="0.3">
      <c r="F1282" s="44"/>
    </row>
    <row r="1283" spans="6:6" x14ac:dyDescent="0.3">
      <c r="F1283" s="44"/>
    </row>
    <row r="1284" spans="6:6" x14ac:dyDescent="0.3">
      <c r="F1284" s="44"/>
    </row>
    <row r="1285" spans="6:6" x14ac:dyDescent="0.3">
      <c r="F1285" s="44"/>
    </row>
    <row r="1286" spans="6:6" x14ac:dyDescent="0.3">
      <c r="F1286" s="44"/>
    </row>
    <row r="1287" spans="6:6" x14ac:dyDescent="0.3">
      <c r="F1287" s="44"/>
    </row>
    <row r="1288" spans="6:6" x14ac:dyDescent="0.3">
      <c r="F1288" s="44"/>
    </row>
    <row r="1289" spans="6:6" x14ac:dyDescent="0.3">
      <c r="F1289" s="44"/>
    </row>
    <row r="1290" spans="6:6" x14ac:dyDescent="0.3">
      <c r="F1290" s="44"/>
    </row>
    <row r="1291" spans="6:6" x14ac:dyDescent="0.3">
      <c r="F1291" s="44"/>
    </row>
    <row r="1292" spans="6:6" x14ac:dyDescent="0.3">
      <c r="F1292" s="44"/>
    </row>
    <row r="1293" spans="6:6" x14ac:dyDescent="0.3">
      <c r="F1293" s="44"/>
    </row>
    <row r="1294" spans="6:6" x14ac:dyDescent="0.3">
      <c r="F1294" s="44"/>
    </row>
    <row r="1295" spans="6:6" x14ac:dyDescent="0.3">
      <c r="F1295" s="44"/>
    </row>
    <row r="1296" spans="6:6" x14ac:dyDescent="0.3">
      <c r="F1296" s="44"/>
    </row>
    <row r="1297" spans="6:6" x14ac:dyDescent="0.3">
      <c r="F1297" s="44"/>
    </row>
    <row r="1298" spans="6:6" x14ac:dyDescent="0.3">
      <c r="F1298" s="44"/>
    </row>
    <row r="1299" spans="6:6" x14ac:dyDescent="0.3">
      <c r="F1299" s="44"/>
    </row>
    <row r="1300" spans="6:6" x14ac:dyDescent="0.3">
      <c r="F1300" s="44"/>
    </row>
    <row r="1301" spans="6:6" x14ac:dyDescent="0.3">
      <c r="F1301" s="44"/>
    </row>
    <row r="1302" spans="6:6" x14ac:dyDescent="0.3">
      <c r="F1302" s="44"/>
    </row>
    <row r="1303" spans="6:6" x14ac:dyDescent="0.3">
      <c r="F1303" s="44"/>
    </row>
    <row r="1304" spans="6:6" x14ac:dyDescent="0.3">
      <c r="F1304" s="44"/>
    </row>
    <row r="1305" spans="6:6" x14ac:dyDescent="0.3">
      <c r="F1305" s="44"/>
    </row>
    <row r="1306" spans="6:6" x14ac:dyDescent="0.3">
      <c r="F1306" s="44"/>
    </row>
    <row r="1307" spans="6:6" x14ac:dyDescent="0.3">
      <c r="F1307" s="44"/>
    </row>
    <row r="1308" spans="6:6" x14ac:dyDescent="0.3">
      <c r="F1308" s="44"/>
    </row>
    <row r="1309" spans="6:6" x14ac:dyDescent="0.3">
      <c r="F1309" s="44"/>
    </row>
    <row r="1310" spans="6:6" x14ac:dyDescent="0.3">
      <c r="F1310" s="44"/>
    </row>
    <row r="1311" spans="6:6" x14ac:dyDescent="0.3">
      <c r="F1311" s="44"/>
    </row>
    <row r="1312" spans="6:6" x14ac:dyDescent="0.3">
      <c r="F1312" s="44"/>
    </row>
    <row r="1313" spans="6:6" x14ac:dyDescent="0.3">
      <c r="F1313" s="44"/>
    </row>
    <row r="1314" spans="6:6" x14ac:dyDescent="0.3">
      <c r="F1314" s="44"/>
    </row>
    <row r="1315" spans="6:6" x14ac:dyDescent="0.3">
      <c r="F1315" s="44"/>
    </row>
    <row r="1316" spans="6:6" x14ac:dyDescent="0.3">
      <c r="F1316" s="44"/>
    </row>
    <row r="1317" spans="6:6" x14ac:dyDescent="0.3">
      <c r="F1317" s="44"/>
    </row>
    <row r="1318" spans="6:6" x14ac:dyDescent="0.3">
      <c r="F1318" s="44"/>
    </row>
    <row r="1319" spans="6:6" x14ac:dyDescent="0.3">
      <c r="F1319" s="44"/>
    </row>
    <row r="1320" spans="6:6" x14ac:dyDescent="0.3">
      <c r="F1320" s="44"/>
    </row>
    <row r="1321" spans="6:6" x14ac:dyDescent="0.3">
      <c r="F1321" s="44"/>
    </row>
    <row r="1322" spans="6:6" x14ac:dyDescent="0.3">
      <c r="F1322" s="44"/>
    </row>
    <row r="1323" spans="6:6" x14ac:dyDescent="0.3">
      <c r="F1323" s="44"/>
    </row>
    <row r="1324" spans="6:6" x14ac:dyDescent="0.3">
      <c r="F1324" s="44"/>
    </row>
    <row r="1325" spans="6:6" x14ac:dyDescent="0.3">
      <c r="F1325" s="44"/>
    </row>
    <row r="1326" spans="6:6" x14ac:dyDescent="0.3">
      <c r="F1326" s="44"/>
    </row>
    <row r="1327" spans="6:6" x14ac:dyDescent="0.3">
      <c r="F1327" s="44"/>
    </row>
    <row r="1328" spans="6:6" x14ac:dyDescent="0.3">
      <c r="F1328" s="44"/>
    </row>
    <row r="1329" spans="6:6" x14ac:dyDescent="0.3">
      <c r="F1329" s="44"/>
    </row>
    <row r="1330" spans="6:6" x14ac:dyDescent="0.3">
      <c r="F1330" s="44"/>
    </row>
    <row r="1331" spans="6:6" x14ac:dyDescent="0.3">
      <c r="F1331" s="44"/>
    </row>
    <row r="1332" spans="6:6" x14ac:dyDescent="0.3">
      <c r="F1332" s="44"/>
    </row>
    <row r="1333" spans="6:6" x14ac:dyDescent="0.3">
      <c r="F1333" s="44"/>
    </row>
    <row r="1334" spans="6:6" x14ac:dyDescent="0.3">
      <c r="F1334" s="44"/>
    </row>
    <row r="1335" spans="6:6" x14ac:dyDescent="0.3">
      <c r="F1335" s="44"/>
    </row>
    <row r="1336" spans="6:6" x14ac:dyDescent="0.3">
      <c r="F1336" s="44"/>
    </row>
    <row r="1337" spans="6:6" x14ac:dyDescent="0.3">
      <c r="F1337" s="44"/>
    </row>
    <row r="1338" spans="6:6" x14ac:dyDescent="0.3">
      <c r="F1338" s="44"/>
    </row>
    <row r="1339" spans="6:6" x14ac:dyDescent="0.3">
      <c r="F1339" s="44"/>
    </row>
    <row r="1340" spans="6:6" x14ac:dyDescent="0.3">
      <c r="F1340" s="44"/>
    </row>
    <row r="1341" spans="6:6" x14ac:dyDescent="0.3">
      <c r="F1341" s="44"/>
    </row>
    <row r="1342" spans="6:6" x14ac:dyDescent="0.3">
      <c r="F1342" s="44"/>
    </row>
    <row r="1343" spans="6:6" x14ac:dyDescent="0.3">
      <c r="F1343" s="44"/>
    </row>
    <row r="1344" spans="6:6" x14ac:dyDescent="0.3">
      <c r="F1344" s="44"/>
    </row>
    <row r="1345" spans="6:6" x14ac:dyDescent="0.3">
      <c r="F1345" s="44"/>
    </row>
    <row r="1346" spans="6:6" x14ac:dyDescent="0.3">
      <c r="F1346" s="44"/>
    </row>
    <row r="1347" spans="6:6" x14ac:dyDescent="0.3">
      <c r="F1347" s="44"/>
    </row>
    <row r="1348" spans="6:6" x14ac:dyDescent="0.3">
      <c r="F1348" s="44"/>
    </row>
    <row r="1349" spans="6:6" x14ac:dyDescent="0.3">
      <c r="F1349" s="44"/>
    </row>
    <row r="1350" spans="6:6" x14ac:dyDescent="0.3">
      <c r="F1350" s="44"/>
    </row>
    <row r="1351" spans="6:6" x14ac:dyDescent="0.3">
      <c r="F1351" s="44"/>
    </row>
    <row r="1352" spans="6:6" x14ac:dyDescent="0.3">
      <c r="F1352" s="44"/>
    </row>
    <row r="1353" spans="6:6" x14ac:dyDescent="0.3">
      <c r="F1353" s="44"/>
    </row>
    <row r="1354" spans="6:6" x14ac:dyDescent="0.3">
      <c r="F1354" s="44"/>
    </row>
    <row r="1355" spans="6:6" x14ac:dyDescent="0.3">
      <c r="F1355" s="44"/>
    </row>
    <row r="1356" spans="6:6" x14ac:dyDescent="0.3">
      <c r="F1356" s="44"/>
    </row>
    <row r="1357" spans="6:6" x14ac:dyDescent="0.3">
      <c r="F1357" s="44"/>
    </row>
    <row r="1358" spans="6:6" x14ac:dyDescent="0.3">
      <c r="F1358" s="44"/>
    </row>
    <row r="1359" spans="6:6" x14ac:dyDescent="0.3">
      <c r="F1359" s="44"/>
    </row>
    <row r="1360" spans="6:6" x14ac:dyDescent="0.3">
      <c r="F1360" s="44"/>
    </row>
    <row r="1361" spans="6:6" x14ac:dyDescent="0.3">
      <c r="F1361" s="44"/>
    </row>
    <row r="1362" spans="6:6" x14ac:dyDescent="0.3">
      <c r="F1362" s="44"/>
    </row>
    <row r="1363" spans="6:6" x14ac:dyDescent="0.3">
      <c r="F1363" s="44"/>
    </row>
    <row r="1364" spans="6:6" x14ac:dyDescent="0.3">
      <c r="F1364" s="44"/>
    </row>
    <row r="1365" spans="6:6" x14ac:dyDescent="0.3">
      <c r="F1365" s="44"/>
    </row>
    <row r="1366" spans="6:6" x14ac:dyDescent="0.3">
      <c r="F1366" s="44"/>
    </row>
    <row r="1367" spans="6:6" x14ac:dyDescent="0.3">
      <c r="F1367" s="44"/>
    </row>
    <row r="1368" spans="6:6" x14ac:dyDescent="0.3">
      <c r="F1368" s="44"/>
    </row>
    <row r="1369" spans="6:6" x14ac:dyDescent="0.3">
      <c r="F1369" s="44"/>
    </row>
    <row r="1370" spans="6:6" x14ac:dyDescent="0.3">
      <c r="F1370" s="44"/>
    </row>
    <row r="1371" spans="6:6" x14ac:dyDescent="0.3">
      <c r="F1371" s="44"/>
    </row>
    <row r="1372" spans="6:6" x14ac:dyDescent="0.3">
      <c r="F1372" s="44"/>
    </row>
    <row r="1373" spans="6:6" x14ac:dyDescent="0.3">
      <c r="F1373" s="44"/>
    </row>
    <row r="1374" spans="6:6" x14ac:dyDescent="0.3">
      <c r="F1374" s="44"/>
    </row>
    <row r="1375" spans="6:6" x14ac:dyDescent="0.3">
      <c r="F1375" s="44"/>
    </row>
    <row r="1376" spans="6:6" x14ac:dyDescent="0.3">
      <c r="F1376" s="44"/>
    </row>
    <row r="1377" spans="6:6" x14ac:dyDescent="0.3">
      <c r="F1377" s="44"/>
    </row>
    <row r="1378" spans="6:6" x14ac:dyDescent="0.3">
      <c r="F1378" s="44"/>
    </row>
    <row r="1379" spans="6:6" x14ac:dyDescent="0.3">
      <c r="F1379" s="44"/>
    </row>
    <row r="1380" spans="6:6" x14ac:dyDescent="0.3">
      <c r="F1380" s="44"/>
    </row>
    <row r="1381" spans="6:6" x14ac:dyDescent="0.3">
      <c r="F1381" s="44"/>
    </row>
    <row r="1382" spans="6:6" x14ac:dyDescent="0.3">
      <c r="F1382" s="44"/>
    </row>
    <row r="1383" spans="6:6" x14ac:dyDescent="0.3">
      <c r="F1383" s="44"/>
    </row>
    <row r="1384" spans="6:6" x14ac:dyDescent="0.3">
      <c r="F1384" s="44"/>
    </row>
    <row r="1385" spans="6:6" x14ac:dyDescent="0.3">
      <c r="F1385" s="44"/>
    </row>
    <row r="1386" spans="6:6" x14ac:dyDescent="0.3">
      <c r="F1386" s="44"/>
    </row>
    <row r="1387" spans="6:6" x14ac:dyDescent="0.3">
      <c r="F1387" s="44"/>
    </row>
    <row r="1388" spans="6:6" x14ac:dyDescent="0.3">
      <c r="F1388" s="44"/>
    </row>
    <row r="1389" spans="6:6" x14ac:dyDescent="0.3">
      <c r="F1389" s="44"/>
    </row>
    <row r="1390" spans="6:6" x14ac:dyDescent="0.3">
      <c r="F1390" s="44"/>
    </row>
    <row r="1391" spans="6:6" x14ac:dyDescent="0.3">
      <c r="F1391" s="44"/>
    </row>
    <row r="1392" spans="6:6" x14ac:dyDescent="0.3">
      <c r="F1392" s="44"/>
    </row>
    <row r="1393" spans="6:6" x14ac:dyDescent="0.3">
      <c r="F1393" s="44"/>
    </row>
    <row r="1394" spans="6:6" x14ac:dyDescent="0.3">
      <c r="F1394" s="44"/>
    </row>
    <row r="1395" spans="6:6" x14ac:dyDescent="0.3">
      <c r="F1395" s="44"/>
    </row>
    <row r="1396" spans="6:6" x14ac:dyDescent="0.3">
      <c r="F1396" s="44"/>
    </row>
    <row r="1397" spans="6:6" x14ac:dyDescent="0.3">
      <c r="F1397" s="44"/>
    </row>
    <row r="1398" spans="6:6" x14ac:dyDescent="0.3">
      <c r="F1398" s="44"/>
    </row>
    <row r="1399" spans="6:6" x14ac:dyDescent="0.3">
      <c r="F1399" s="44"/>
    </row>
    <row r="1400" spans="6:6" x14ac:dyDescent="0.3">
      <c r="F1400" s="44"/>
    </row>
    <row r="1401" spans="6:6" x14ac:dyDescent="0.3">
      <c r="F1401" s="44"/>
    </row>
    <row r="1402" spans="6:6" x14ac:dyDescent="0.3">
      <c r="F1402" s="44"/>
    </row>
    <row r="1403" spans="6:6" x14ac:dyDescent="0.3">
      <c r="F1403" s="44"/>
    </row>
    <row r="1404" spans="6:6" x14ac:dyDescent="0.3">
      <c r="F1404" s="44"/>
    </row>
    <row r="1405" spans="6:6" x14ac:dyDescent="0.3">
      <c r="F1405" s="44"/>
    </row>
    <row r="1406" spans="6:6" x14ac:dyDescent="0.3">
      <c r="F1406" s="44"/>
    </row>
    <row r="1407" spans="6:6" x14ac:dyDescent="0.3">
      <c r="F1407" s="44"/>
    </row>
    <row r="1408" spans="6:6" x14ac:dyDescent="0.3">
      <c r="F1408" s="44"/>
    </row>
    <row r="1409" spans="6:6" x14ac:dyDescent="0.3">
      <c r="F1409" s="44"/>
    </row>
    <row r="1410" spans="6:6" x14ac:dyDescent="0.3">
      <c r="F1410" s="44"/>
    </row>
    <row r="1411" spans="6:6" x14ac:dyDescent="0.3">
      <c r="F1411" s="44"/>
    </row>
    <row r="1412" spans="6:6" x14ac:dyDescent="0.3">
      <c r="F1412" s="44"/>
    </row>
    <row r="1413" spans="6:6" x14ac:dyDescent="0.3">
      <c r="F1413" s="44"/>
    </row>
    <row r="1414" spans="6:6" x14ac:dyDescent="0.3">
      <c r="F1414" s="44"/>
    </row>
    <row r="1415" spans="6:6" x14ac:dyDescent="0.3">
      <c r="F1415" s="44"/>
    </row>
    <row r="1416" spans="6:6" x14ac:dyDescent="0.3">
      <c r="F1416" s="44"/>
    </row>
    <row r="1417" spans="6:6" x14ac:dyDescent="0.3">
      <c r="F1417" s="44"/>
    </row>
    <row r="1418" spans="6:6" x14ac:dyDescent="0.3">
      <c r="F1418" s="44"/>
    </row>
    <row r="1419" spans="6:6" x14ac:dyDescent="0.3">
      <c r="F1419" s="44"/>
    </row>
    <row r="1420" spans="6:6" x14ac:dyDescent="0.3">
      <c r="F1420" s="44"/>
    </row>
    <row r="1421" spans="6:6" x14ac:dyDescent="0.3">
      <c r="F1421" s="44"/>
    </row>
    <row r="1422" spans="6:6" x14ac:dyDescent="0.3">
      <c r="F1422" s="44"/>
    </row>
    <row r="1423" spans="6:6" x14ac:dyDescent="0.3">
      <c r="F1423" s="44"/>
    </row>
    <row r="1424" spans="6:6" x14ac:dyDescent="0.3">
      <c r="F1424" s="44"/>
    </row>
    <row r="1425" spans="6:6" x14ac:dyDescent="0.3">
      <c r="F1425" s="44"/>
    </row>
    <row r="1426" spans="6:6" x14ac:dyDescent="0.3">
      <c r="F1426" s="44"/>
    </row>
    <row r="1427" spans="6:6" x14ac:dyDescent="0.3">
      <c r="F1427" s="44"/>
    </row>
    <row r="1428" spans="6:6" x14ac:dyDescent="0.3">
      <c r="F1428" s="44"/>
    </row>
    <row r="1429" spans="6:6" x14ac:dyDescent="0.3">
      <c r="F1429" s="44"/>
    </row>
    <row r="1430" spans="6:6" x14ac:dyDescent="0.3">
      <c r="F1430" s="44"/>
    </row>
    <row r="1431" spans="6:6" x14ac:dyDescent="0.3">
      <c r="F1431" s="44"/>
    </row>
    <row r="1432" spans="6:6" x14ac:dyDescent="0.3">
      <c r="F1432" s="44"/>
    </row>
    <row r="1433" spans="6:6" x14ac:dyDescent="0.3">
      <c r="F1433" s="44"/>
    </row>
    <row r="1434" spans="6:6" x14ac:dyDescent="0.3">
      <c r="F1434" s="44"/>
    </row>
    <row r="1435" spans="6:6" x14ac:dyDescent="0.3">
      <c r="F1435" s="44"/>
    </row>
    <row r="1436" spans="6:6" x14ac:dyDescent="0.3">
      <c r="F1436" s="44"/>
    </row>
    <row r="1437" spans="6:6" x14ac:dyDescent="0.3">
      <c r="F1437" s="44"/>
    </row>
    <row r="1438" spans="6:6" x14ac:dyDescent="0.3">
      <c r="F1438" s="44"/>
    </row>
    <row r="1439" spans="6:6" x14ac:dyDescent="0.3">
      <c r="F1439" s="44"/>
    </row>
    <row r="1440" spans="6:6" x14ac:dyDescent="0.3">
      <c r="F1440" s="44"/>
    </row>
    <row r="1441" spans="6:6" x14ac:dyDescent="0.3">
      <c r="F1441" s="44"/>
    </row>
    <row r="1442" spans="6:6" x14ac:dyDescent="0.3">
      <c r="F1442" s="44"/>
    </row>
    <row r="1443" spans="6:6" x14ac:dyDescent="0.3">
      <c r="F1443" s="44"/>
    </row>
    <row r="1444" spans="6:6" x14ac:dyDescent="0.3">
      <c r="F1444" s="44"/>
    </row>
    <row r="1445" spans="6:6" x14ac:dyDescent="0.3">
      <c r="F1445" s="44"/>
    </row>
    <row r="1446" spans="6:6" x14ac:dyDescent="0.3">
      <c r="F1446" s="44"/>
    </row>
    <row r="1447" spans="6:6" x14ac:dyDescent="0.3">
      <c r="F1447" s="44"/>
    </row>
    <row r="1448" spans="6:6" x14ac:dyDescent="0.3">
      <c r="F1448" s="44"/>
    </row>
    <row r="1449" spans="6:6" x14ac:dyDescent="0.3">
      <c r="F1449" s="44"/>
    </row>
    <row r="1450" spans="6:6" x14ac:dyDescent="0.3">
      <c r="F1450" s="44"/>
    </row>
    <row r="1451" spans="6:6" x14ac:dyDescent="0.3">
      <c r="F1451" s="44"/>
    </row>
    <row r="1452" spans="6:6" x14ac:dyDescent="0.3">
      <c r="F1452" s="44"/>
    </row>
    <row r="1453" spans="6:6" x14ac:dyDescent="0.3">
      <c r="F1453" s="44"/>
    </row>
    <row r="1454" spans="6:6" x14ac:dyDescent="0.3">
      <c r="F1454" s="44"/>
    </row>
    <row r="1455" spans="6:6" x14ac:dyDescent="0.3">
      <c r="F1455" s="44"/>
    </row>
    <row r="1456" spans="6:6" x14ac:dyDescent="0.3">
      <c r="F1456" s="44"/>
    </row>
    <row r="1457" spans="6:6" x14ac:dyDescent="0.3">
      <c r="F1457" s="44"/>
    </row>
    <row r="1458" spans="6:6" x14ac:dyDescent="0.3">
      <c r="F1458" s="44"/>
    </row>
    <row r="1459" spans="6:6" x14ac:dyDescent="0.3">
      <c r="F1459" s="44"/>
    </row>
    <row r="1460" spans="6:6" x14ac:dyDescent="0.3">
      <c r="F1460" s="44"/>
    </row>
    <row r="1461" spans="6:6" x14ac:dyDescent="0.3">
      <c r="F1461" s="44"/>
    </row>
    <row r="1462" spans="6:6" x14ac:dyDescent="0.3">
      <c r="F1462" s="44"/>
    </row>
    <row r="1463" spans="6:6" x14ac:dyDescent="0.3">
      <c r="F1463" s="44"/>
    </row>
    <row r="1464" spans="6:6" x14ac:dyDescent="0.3">
      <c r="F1464" s="44"/>
    </row>
    <row r="1465" spans="6:6" x14ac:dyDescent="0.3">
      <c r="F1465" s="44"/>
    </row>
    <row r="1466" spans="6:6" x14ac:dyDescent="0.3">
      <c r="F1466" s="44"/>
    </row>
    <row r="1467" spans="6:6" x14ac:dyDescent="0.3">
      <c r="F1467" s="44"/>
    </row>
    <row r="1468" spans="6:6" x14ac:dyDescent="0.3">
      <c r="F1468" s="44"/>
    </row>
    <row r="1469" spans="6:6" x14ac:dyDescent="0.3">
      <c r="F1469" s="44"/>
    </row>
    <row r="1470" spans="6:6" x14ac:dyDescent="0.3">
      <c r="F1470" s="44"/>
    </row>
    <row r="1471" spans="6:6" x14ac:dyDescent="0.3">
      <c r="F1471" s="44"/>
    </row>
    <row r="1472" spans="6:6" x14ac:dyDescent="0.3">
      <c r="F1472" s="44"/>
    </row>
    <row r="1473" spans="6:6" x14ac:dyDescent="0.3">
      <c r="F1473" s="44"/>
    </row>
    <row r="1474" spans="6:6" x14ac:dyDescent="0.3">
      <c r="F1474" s="44"/>
    </row>
    <row r="1475" spans="6:6" x14ac:dyDescent="0.3">
      <c r="F1475" s="44"/>
    </row>
    <row r="1476" spans="6:6" x14ac:dyDescent="0.3">
      <c r="F1476" s="44"/>
    </row>
    <row r="1477" spans="6:6" x14ac:dyDescent="0.3">
      <c r="F1477" s="44"/>
    </row>
    <row r="1478" spans="6:6" x14ac:dyDescent="0.3">
      <c r="F1478" s="44"/>
    </row>
    <row r="1479" spans="6:6" x14ac:dyDescent="0.3">
      <c r="F1479" s="44"/>
    </row>
    <row r="1480" spans="6:6" x14ac:dyDescent="0.3">
      <c r="F1480" s="44"/>
    </row>
    <row r="1481" spans="6:6" x14ac:dyDescent="0.3">
      <c r="F1481" s="44"/>
    </row>
    <row r="1482" spans="6:6" x14ac:dyDescent="0.3">
      <c r="F1482" s="44"/>
    </row>
    <row r="1483" spans="6:6" x14ac:dyDescent="0.3">
      <c r="F1483" s="44"/>
    </row>
    <row r="1484" spans="6:6" x14ac:dyDescent="0.3">
      <c r="F1484" s="44"/>
    </row>
    <row r="1485" spans="6:6" x14ac:dyDescent="0.3">
      <c r="F1485" s="44"/>
    </row>
    <row r="1486" spans="6:6" x14ac:dyDescent="0.3">
      <c r="F1486" s="44"/>
    </row>
    <row r="1487" spans="6:6" x14ac:dyDescent="0.3">
      <c r="F1487" s="44"/>
    </row>
    <row r="1488" spans="6:6" x14ac:dyDescent="0.3">
      <c r="F1488" s="44"/>
    </row>
    <row r="1489" spans="6:6" x14ac:dyDescent="0.3">
      <c r="F1489" s="44"/>
    </row>
    <row r="1490" spans="6:6" x14ac:dyDescent="0.3">
      <c r="F1490" s="44"/>
    </row>
    <row r="1491" spans="6:6" x14ac:dyDescent="0.3">
      <c r="F1491" s="44"/>
    </row>
    <row r="1492" spans="6:6" x14ac:dyDescent="0.3">
      <c r="F1492" s="44"/>
    </row>
    <row r="1493" spans="6:6" x14ac:dyDescent="0.3">
      <c r="F1493" s="44"/>
    </row>
    <row r="1494" spans="6:6" x14ac:dyDescent="0.3">
      <c r="F1494" s="44"/>
    </row>
    <row r="1495" spans="6:6" x14ac:dyDescent="0.3">
      <c r="F1495" s="44"/>
    </row>
    <row r="1496" spans="6:6" x14ac:dyDescent="0.3">
      <c r="F1496" s="44"/>
    </row>
    <row r="1497" spans="6:6" x14ac:dyDescent="0.3">
      <c r="F1497" s="44"/>
    </row>
    <row r="1498" spans="6:6" x14ac:dyDescent="0.3">
      <c r="F1498" s="44"/>
    </row>
    <row r="1499" spans="6:6" x14ac:dyDescent="0.3">
      <c r="F1499" s="44"/>
    </row>
    <row r="1500" spans="6:6" x14ac:dyDescent="0.3">
      <c r="F1500" s="44"/>
    </row>
    <row r="1501" spans="6:6" x14ac:dyDescent="0.3">
      <c r="F1501" s="44"/>
    </row>
    <row r="1502" spans="6:6" x14ac:dyDescent="0.3">
      <c r="F1502" s="44"/>
    </row>
    <row r="1503" spans="6:6" x14ac:dyDescent="0.3">
      <c r="F1503" s="44"/>
    </row>
    <row r="1504" spans="6:6" x14ac:dyDescent="0.3">
      <c r="F1504" s="44"/>
    </row>
    <row r="1505" spans="6:6" x14ac:dyDescent="0.3">
      <c r="F1505" s="44"/>
    </row>
    <row r="1506" spans="6:6" x14ac:dyDescent="0.3">
      <c r="F1506" s="44"/>
    </row>
    <row r="1507" spans="6:6" x14ac:dyDescent="0.3">
      <c r="F1507" s="44"/>
    </row>
    <row r="1508" spans="6:6" x14ac:dyDescent="0.3">
      <c r="F1508" s="44"/>
    </row>
    <row r="1509" spans="6:6" x14ac:dyDescent="0.3">
      <c r="F1509" s="44"/>
    </row>
    <row r="1510" spans="6:6" x14ac:dyDescent="0.3">
      <c r="F1510" s="44"/>
    </row>
    <row r="1511" spans="6:6" x14ac:dyDescent="0.3">
      <c r="F1511" s="44"/>
    </row>
    <row r="1512" spans="6:6" x14ac:dyDescent="0.3">
      <c r="F1512" s="44"/>
    </row>
    <row r="1513" spans="6:6" x14ac:dyDescent="0.3">
      <c r="F1513" s="44"/>
    </row>
    <row r="1514" spans="6:6" x14ac:dyDescent="0.3">
      <c r="F1514" s="44"/>
    </row>
    <row r="1515" spans="6:6" x14ac:dyDescent="0.3">
      <c r="F1515" s="44"/>
    </row>
    <row r="1516" spans="6:6" x14ac:dyDescent="0.3">
      <c r="F1516" s="44"/>
    </row>
    <row r="1517" spans="6:6" x14ac:dyDescent="0.3">
      <c r="F1517" s="44"/>
    </row>
    <row r="1518" spans="6:6" x14ac:dyDescent="0.3">
      <c r="F1518" s="44"/>
    </row>
    <row r="1519" spans="6:6" x14ac:dyDescent="0.3">
      <c r="F1519" s="44"/>
    </row>
    <row r="1520" spans="6:6" x14ac:dyDescent="0.3">
      <c r="F1520" s="44"/>
    </row>
    <row r="1521" spans="6:6" x14ac:dyDescent="0.3">
      <c r="F1521" s="44"/>
    </row>
    <row r="1522" spans="6:6" x14ac:dyDescent="0.3">
      <c r="F1522" s="44"/>
    </row>
    <row r="1523" spans="6:6" x14ac:dyDescent="0.3">
      <c r="F1523" s="44"/>
    </row>
    <row r="1524" spans="6:6" x14ac:dyDescent="0.3">
      <c r="F1524" s="44"/>
    </row>
    <row r="1525" spans="6:6" x14ac:dyDescent="0.3">
      <c r="F1525" s="44"/>
    </row>
    <row r="1526" spans="6:6" x14ac:dyDescent="0.3">
      <c r="F1526" s="44"/>
    </row>
    <row r="1527" spans="6:6" x14ac:dyDescent="0.3">
      <c r="F1527" s="44"/>
    </row>
    <row r="1528" spans="6:6" x14ac:dyDescent="0.3">
      <c r="F1528" s="44"/>
    </row>
    <row r="1529" spans="6:6" x14ac:dyDescent="0.3">
      <c r="F1529" s="44"/>
    </row>
    <row r="1530" spans="6:6" x14ac:dyDescent="0.3">
      <c r="F1530" s="44"/>
    </row>
    <row r="1531" spans="6:6" x14ac:dyDescent="0.3">
      <c r="F1531" s="44"/>
    </row>
    <row r="1532" spans="6:6" x14ac:dyDescent="0.3">
      <c r="F1532" s="44"/>
    </row>
    <row r="1533" spans="6:6" x14ac:dyDescent="0.3">
      <c r="F1533" s="44"/>
    </row>
    <row r="1534" spans="6:6" x14ac:dyDescent="0.3">
      <c r="F1534" s="44"/>
    </row>
    <row r="1535" spans="6:6" x14ac:dyDescent="0.3">
      <c r="F1535" s="44"/>
    </row>
    <row r="1536" spans="6:6" x14ac:dyDescent="0.3">
      <c r="F1536" s="44"/>
    </row>
    <row r="1537" spans="6:6" x14ac:dyDescent="0.3">
      <c r="F1537" s="44"/>
    </row>
    <row r="1538" spans="6:6" x14ac:dyDescent="0.3">
      <c r="F1538" s="44"/>
    </row>
    <row r="1539" spans="6:6" x14ac:dyDescent="0.3">
      <c r="F1539" s="44"/>
    </row>
    <row r="1540" spans="6:6" x14ac:dyDescent="0.3">
      <c r="F1540" s="44"/>
    </row>
    <row r="1541" spans="6:6" x14ac:dyDescent="0.3">
      <c r="F1541" s="44"/>
    </row>
    <row r="1542" spans="6:6" x14ac:dyDescent="0.3">
      <c r="F1542" s="44"/>
    </row>
    <row r="1543" spans="6:6" x14ac:dyDescent="0.3">
      <c r="F1543" s="44"/>
    </row>
    <row r="1544" spans="6:6" x14ac:dyDescent="0.3">
      <c r="F1544" s="44"/>
    </row>
    <row r="1545" spans="6:6" x14ac:dyDescent="0.3">
      <c r="F1545" s="44"/>
    </row>
    <row r="1546" spans="6:6" x14ac:dyDescent="0.3">
      <c r="F1546" s="44"/>
    </row>
    <row r="1547" spans="6:6" x14ac:dyDescent="0.3">
      <c r="F1547" s="44"/>
    </row>
    <row r="1548" spans="6:6" x14ac:dyDescent="0.3">
      <c r="F1548" s="44"/>
    </row>
    <row r="1549" spans="6:6" x14ac:dyDescent="0.3">
      <c r="F1549" s="44"/>
    </row>
    <row r="1550" spans="6:6" x14ac:dyDescent="0.3">
      <c r="F1550" s="44"/>
    </row>
    <row r="1551" spans="6:6" x14ac:dyDescent="0.3">
      <c r="F1551" s="44"/>
    </row>
    <row r="1552" spans="6:6" x14ac:dyDescent="0.3">
      <c r="F1552" s="44"/>
    </row>
    <row r="1553" spans="6:6" x14ac:dyDescent="0.3">
      <c r="F1553" s="44"/>
    </row>
    <row r="1554" spans="6:6" x14ac:dyDescent="0.3">
      <c r="F1554" s="44"/>
    </row>
    <row r="1555" spans="6:6" x14ac:dyDescent="0.3">
      <c r="F1555" s="44"/>
    </row>
    <row r="1556" spans="6:6" x14ac:dyDescent="0.3">
      <c r="F1556" s="44"/>
    </row>
    <row r="1557" spans="6:6" x14ac:dyDescent="0.3">
      <c r="F1557" s="44"/>
    </row>
    <row r="1558" spans="6:6" x14ac:dyDescent="0.3">
      <c r="F1558" s="44"/>
    </row>
    <row r="1559" spans="6:6" x14ac:dyDescent="0.3">
      <c r="F1559" s="44"/>
    </row>
    <row r="1560" spans="6:6" x14ac:dyDescent="0.3">
      <c r="F1560" s="44"/>
    </row>
    <row r="1561" spans="6:6" x14ac:dyDescent="0.3">
      <c r="F1561" s="44"/>
    </row>
    <row r="1562" spans="6:6" x14ac:dyDescent="0.3">
      <c r="F1562" s="44"/>
    </row>
    <row r="1563" spans="6:6" x14ac:dyDescent="0.3">
      <c r="F1563" s="44"/>
    </row>
    <row r="1564" spans="6:6" x14ac:dyDescent="0.3">
      <c r="F1564" s="44"/>
    </row>
    <row r="1565" spans="6:6" x14ac:dyDescent="0.3">
      <c r="F1565" s="44"/>
    </row>
    <row r="1566" spans="6:6" x14ac:dyDescent="0.3">
      <c r="F1566" s="44"/>
    </row>
    <row r="1567" spans="6:6" x14ac:dyDescent="0.3">
      <c r="F1567" s="44"/>
    </row>
    <row r="1568" spans="6:6" x14ac:dyDescent="0.3">
      <c r="F1568" s="44"/>
    </row>
    <row r="1569" spans="6:6" x14ac:dyDescent="0.3">
      <c r="F1569" s="44"/>
    </row>
    <row r="1570" spans="6:6" x14ac:dyDescent="0.3">
      <c r="F1570" s="44"/>
    </row>
    <row r="1571" spans="6:6" x14ac:dyDescent="0.3">
      <c r="F1571" s="44"/>
    </row>
    <row r="1572" spans="6:6" x14ac:dyDescent="0.3">
      <c r="F1572" s="44"/>
    </row>
    <row r="1573" spans="6:6" x14ac:dyDescent="0.3">
      <c r="F1573" s="44"/>
    </row>
    <row r="1574" spans="6:6" x14ac:dyDescent="0.3">
      <c r="F1574" s="44"/>
    </row>
    <row r="1575" spans="6:6" x14ac:dyDescent="0.3">
      <c r="F1575" s="44"/>
    </row>
    <row r="1576" spans="6:6" x14ac:dyDescent="0.3">
      <c r="F1576" s="44"/>
    </row>
    <row r="1577" spans="6:6" x14ac:dyDescent="0.3">
      <c r="F1577" s="44"/>
    </row>
    <row r="1578" spans="6:6" x14ac:dyDescent="0.3">
      <c r="F1578" s="44"/>
    </row>
    <row r="1579" spans="6:6" x14ac:dyDescent="0.3">
      <c r="F1579" s="44"/>
    </row>
    <row r="1580" spans="6:6" x14ac:dyDescent="0.3">
      <c r="F1580" s="44"/>
    </row>
    <row r="1581" spans="6:6" x14ac:dyDescent="0.3">
      <c r="F1581" s="44"/>
    </row>
    <row r="1582" spans="6:6" x14ac:dyDescent="0.3">
      <c r="F1582" s="44"/>
    </row>
    <row r="1583" spans="6:6" x14ac:dyDescent="0.3">
      <c r="F1583" s="44"/>
    </row>
    <row r="1584" spans="6:6" x14ac:dyDescent="0.3">
      <c r="F1584" s="44"/>
    </row>
    <row r="1585" spans="6:6" x14ac:dyDescent="0.3">
      <c r="F1585" s="44"/>
    </row>
    <row r="1586" spans="6:6" x14ac:dyDescent="0.3">
      <c r="F1586" s="44"/>
    </row>
    <row r="1587" spans="6:6" x14ac:dyDescent="0.3">
      <c r="F1587" s="44"/>
    </row>
    <row r="1588" spans="6:6" x14ac:dyDescent="0.3">
      <c r="F1588" s="44"/>
    </row>
    <row r="1589" spans="6:6" x14ac:dyDescent="0.3">
      <c r="F1589" s="44"/>
    </row>
    <row r="1590" spans="6:6" x14ac:dyDescent="0.3">
      <c r="F1590" s="44"/>
    </row>
    <row r="1591" spans="6:6" x14ac:dyDescent="0.3">
      <c r="F1591" s="44"/>
    </row>
    <row r="1592" spans="6:6" x14ac:dyDescent="0.3">
      <c r="F1592" s="44"/>
    </row>
    <row r="1593" spans="6:6" x14ac:dyDescent="0.3">
      <c r="F1593" s="44"/>
    </row>
    <row r="1594" spans="6:6" x14ac:dyDescent="0.3">
      <c r="F1594" s="44"/>
    </row>
    <row r="1595" spans="6:6" x14ac:dyDescent="0.3">
      <c r="F1595" s="44"/>
    </row>
    <row r="1596" spans="6:6" x14ac:dyDescent="0.3">
      <c r="F1596" s="44"/>
    </row>
    <row r="1597" spans="6:6" x14ac:dyDescent="0.3">
      <c r="F1597" s="44"/>
    </row>
    <row r="1598" spans="6:6" x14ac:dyDescent="0.3">
      <c r="F1598" s="44"/>
    </row>
    <row r="1599" spans="6:6" x14ac:dyDescent="0.3">
      <c r="F1599" s="44"/>
    </row>
    <row r="1600" spans="6:6" x14ac:dyDescent="0.3">
      <c r="F1600" s="44"/>
    </row>
    <row r="1601" spans="6:6" x14ac:dyDescent="0.3">
      <c r="F1601" s="44"/>
    </row>
    <row r="1602" spans="6:6" x14ac:dyDescent="0.3">
      <c r="F1602" s="44"/>
    </row>
    <row r="1603" spans="6:6" x14ac:dyDescent="0.3">
      <c r="F1603" s="44"/>
    </row>
    <row r="1604" spans="6:6" x14ac:dyDescent="0.3">
      <c r="F1604" s="44"/>
    </row>
    <row r="1605" spans="6:6" x14ac:dyDescent="0.3">
      <c r="F1605" s="44"/>
    </row>
    <row r="1606" spans="6:6" x14ac:dyDescent="0.3">
      <c r="F1606" s="44"/>
    </row>
    <row r="1607" spans="6:6" x14ac:dyDescent="0.3">
      <c r="F1607" s="44"/>
    </row>
    <row r="1608" spans="6:6" x14ac:dyDescent="0.3">
      <c r="F1608" s="44"/>
    </row>
    <row r="1609" spans="6:6" x14ac:dyDescent="0.3">
      <c r="F1609" s="44"/>
    </row>
    <row r="1610" spans="6:6" x14ac:dyDescent="0.3">
      <c r="F1610" s="44"/>
    </row>
    <row r="1611" spans="6:6" x14ac:dyDescent="0.3">
      <c r="F1611" s="44"/>
    </row>
    <row r="1612" spans="6:6" x14ac:dyDescent="0.3">
      <c r="F1612" s="44"/>
    </row>
    <row r="1613" spans="6:6" x14ac:dyDescent="0.3">
      <c r="F1613" s="44"/>
    </row>
    <row r="1614" spans="6:6" x14ac:dyDescent="0.3">
      <c r="F1614" s="44"/>
    </row>
    <row r="1615" spans="6:6" x14ac:dyDescent="0.3">
      <c r="F1615" s="44"/>
    </row>
    <row r="1616" spans="6:6" x14ac:dyDescent="0.3">
      <c r="F1616" s="44"/>
    </row>
    <row r="1617" spans="6:6" x14ac:dyDescent="0.3">
      <c r="F1617" s="44"/>
    </row>
    <row r="1618" spans="6:6" x14ac:dyDescent="0.3">
      <c r="F1618" s="44"/>
    </row>
    <row r="1619" spans="6:6" x14ac:dyDescent="0.3">
      <c r="F1619" s="44"/>
    </row>
    <row r="1620" spans="6:6" x14ac:dyDescent="0.3">
      <c r="F1620" s="44"/>
    </row>
    <row r="1621" spans="6:6" x14ac:dyDescent="0.3">
      <c r="F1621" s="44"/>
    </row>
    <row r="1622" spans="6:6" x14ac:dyDescent="0.3">
      <c r="F1622" s="44"/>
    </row>
    <row r="1623" spans="6:6" x14ac:dyDescent="0.3">
      <c r="F1623" s="44"/>
    </row>
    <row r="1624" spans="6:6" x14ac:dyDescent="0.3">
      <c r="F1624" s="44"/>
    </row>
    <row r="1625" spans="6:6" x14ac:dyDescent="0.3">
      <c r="F1625" s="44"/>
    </row>
    <row r="1626" spans="6:6" x14ac:dyDescent="0.3">
      <c r="F1626" s="44"/>
    </row>
    <row r="1627" spans="6:6" x14ac:dyDescent="0.3">
      <c r="F1627" s="44"/>
    </row>
    <row r="1628" spans="6:6" x14ac:dyDescent="0.3">
      <c r="F1628" s="44"/>
    </row>
    <row r="1629" spans="6:6" x14ac:dyDescent="0.3">
      <c r="F1629" s="44"/>
    </row>
    <row r="1630" spans="6:6" x14ac:dyDescent="0.3">
      <c r="F1630" s="44"/>
    </row>
    <row r="1631" spans="6:6" x14ac:dyDescent="0.3">
      <c r="F1631" s="44"/>
    </row>
    <row r="1632" spans="6:6" x14ac:dyDescent="0.3">
      <c r="F1632" s="44"/>
    </row>
    <row r="1633" spans="6:6" x14ac:dyDescent="0.3">
      <c r="F1633" s="44"/>
    </row>
    <row r="1634" spans="6:6" x14ac:dyDescent="0.3">
      <c r="F1634" s="44"/>
    </row>
    <row r="1635" spans="6:6" x14ac:dyDescent="0.3">
      <c r="F1635" s="44"/>
    </row>
    <row r="1636" spans="6:6" x14ac:dyDescent="0.3">
      <c r="F1636" s="44"/>
    </row>
    <row r="1637" spans="6:6" x14ac:dyDescent="0.3">
      <c r="F1637" s="44"/>
    </row>
    <row r="1638" spans="6:6" x14ac:dyDescent="0.3">
      <c r="F1638" s="44"/>
    </row>
    <row r="1639" spans="6:6" x14ac:dyDescent="0.3">
      <c r="F1639" s="44"/>
    </row>
    <row r="1640" spans="6:6" x14ac:dyDescent="0.3">
      <c r="F1640" s="44"/>
    </row>
    <row r="1641" spans="6:6" x14ac:dyDescent="0.3">
      <c r="F1641" s="44"/>
    </row>
    <row r="1642" spans="6:6" x14ac:dyDescent="0.3">
      <c r="F1642" s="44"/>
    </row>
    <row r="1643" spans="6:6" x14ac:dyDescent="0.3">
      <c r="F1643" s="44"/>
    </row>
    <row r="1644" spans="6:6" x14ac:dyDescent="0.3">
      <c r="F1644" s="44"/>
    </row>
    <row r="1645" spans="6:6" x14ac:dyDescent="0.3">
      <c r="F1645" s="44"/>
    </row>
    <row r="1646" spans="6:6" x14ac:dyDescent="0.3">
      <c r="F1646" s="44"/>
    </row>
    <row r="1647" spans="6:6" x14ac:dyDescent="0.3">
      <c r="F1647" s="44"/>
    </row>
    <row r="1648" spans="6:6" x14ac:dyDescent="0.3">
      <c r="F1648" s="44"/>
    </row>
    <row r="1649" spans="6:6" x14ac:dyDescent="0.3">
      <c r="F1649" s="44"/>
    </row>
    <row r="1650" spans="6:6" x14ac:dyDescent="0.3">
      <c r="F1650" s="44"/>
    </row>
    <row r="1651" spans="6:6" x14ac:dyDescent="0.3">
      <c r="F1651" s="44"/>
    </row>
    <row r="1652" spans="6:6" x14ac:dyDescent="0.3">
      <c r="F1652" s="44"/>
    </row>
    <row r="1653" spans="6:6" x14ac:dyDescent="0.3">
      <c r="F1653" s="44"/>
    </row>
    <row r="1654" spans="6:6" x14ac:dyDescent="0.3">
      <c r="F1654" s="44"/>
    </row>
    <row r="1655" spans="6:6" x14ac:dyDescent="0.3">
      <c r="F1655" s="44"/>
    </row>
    <row r="1656" spans="6:6" x14ac:dyDescent="0.3">
      <c r="F1656" s="44"/>
    </row>
    <row r="1657" spans="6:6" x14ac:dyDescent="0.3">
      <c r="F1657" s="44"/>
    </row>
    <row r="1658" spans="6:6" x14ac:dyDescent="0.3">
      <c r="F1658" s="44"/>
    </row>
    <row r="1659" spans="6:6" x14ac:dyDescent="0.3">
      <c r="F1659" s="44"/>
    </row>
    <row r="1660" spans="6:6" x14ac:dyDescent="0.3">
      <c r="F1660" s="44"/>
    </row>
    <row r="1661" spans="6:6" x14ac:dyDescent="0.3">
      <c r="F1661" s="44"/>
    </row>
    <row r="1662" spans="6:6" x14ac:dyDescent="0.3">
      <c r="F1662" s="44"/>
    </row>
    <row r="1663" spans="6:6" x14ac:dyDescent="0.3">
      <c r="F1663" s="44"/>
    </row>
    <row r="1664" spans="6:6" x14ac:dyDescent="0.3">
      <c r="F1664" s="44"/>
    </row>
    <row r="1665" spans="6:6" x14ac:dyDescent="0.3">
      <c r="F1665" s="44"/>
    </row>
    <row r="1666" spans="6:6" x14ac:dyDescent="0.3">
      <c r="F1666" s="44"/>
    </row>
    <row r="1667" spans="6:6" x14ac:dyDescent="0.3">
      <c r="F1667" s="44"/>
    </row>
    <row r="1668" spans="6:6" x14ac:dyDescent="0.3">
      <c r="F1668" s="44"/>
    </row>
    <row r="1669" spans="6:6" x14ac:dyDescent="0.3">
      <c r="F1669" s="44"/>
    </row>
    <row r="1670" spans="6:6" x14ac:dyDescent="0.3">
      <c r="F1670" s="44"/>
    </row>
    <row r="1671" spans="6:6" x14ac:dyDescent="0.3">
      <c r="F1671" s="44"/>
    </row>
    <row r="1672" spans="6:6" x14ac:dyDescent="0.3">
      <c r="F1672" s="44"/>
    </row>
    <row r="1673" spans="6:6" x14ac:dyDescent="0.3">
      <c r="F1673" s="44"/>
    </row>
    <row r="1674" spans="6:6" x14ac:dyDescent="0.3">
      <c r="F1674" s="44"/>
    </row>
    <row r="1675" spans="6:6" x14ac:dyDescent="0.3">
      <c r="F1675" s="44"/>
    </row>
    <row r="1676" spans="6:6" x14ac:dyDescent="0.3">
      <c r="F1676" s="44"/>
    </row>
    <row r="1677" spans="6:6" x14ac:dyDescent="0.3">
      <c r="F1677" s="44"/>
    </row>
    <row r="1678" spans="6:6" x14ac:dyDescent="0.3">
      <c r="F1678" s="44"/>
    </row>
    <row r="1679" spans="6:6" x14ac:dyDescent="0.3">
      <c r="F1679" s="44"/>
    </row>
    <row r="1680" spans="6:6" x14ac:dyDescent="0.3">
      <c r="F1680" s="44"/>
    </row>
    <row r="1681" spans="6:6" x14ac:dyDescent="0.3">
      <c r="F1681" s="44"/>
    </row>
    <row r="1682" spans="6:6" x14ac:dyDescent="0.3">
      <c r="F1682" s="44"/>
    </row>
    <row r="1683" spans="6:6" x14ac:dyDescent="0.3">
      <c r="F1683" s="44"/>
    </row>
    <row r="1684" spans="6:6" x14ac:dyDescent="0.3">
      <c r="F1684" s="44"/>
    </row>
    <row r="1685" spans="6:6" x14ac:dyDescent="0.3">
      <c r="F1685" s="44"/>
    </row>
    <row r="1686" spans="6:6" x14ac:dyDescent="0.3">
      <c r="F1686" s="44"/>
    </row>
    <row r="1687" spans="6:6" x14ac:dyDescent="0.3">
      <c r="F1687" s="44"/>
    </row>
    <row r="1688" spans="6:6" x14ac:dyDescent="0.3">
      <c r="F1688" s="44"/>
    </row>
    <row r="1689" spans="6:6" x14ac:dyDescent="0.3">
      <c r="F1689" s="44"/>
    </row>
    <row r="1690" spans="6:6" x14ac:dyDescent="0.3">
      <c r="F1690" s="44"/>
    </row>
    <row r="1691" spans="6:6" x14ac:dyDescent="0.3">
      <c r="F1691" s="44"/>
    </row>
    <row r="1692" spans="6:6" x14ac:dyDescent="0.3">
      <c r="F1692" s="44"/>
    </row>
    <row r="1693" spans="6:6" x14ac:dyDescent="0.3">
      <c r="F1693" s="44"/>
    </row>
    <row r="1694" spans="6:6" x14ac:dyDescent="0.3">
      <c r="F1694" s="44"/>
    </row>
    <row r="1695" spans="6:6" x14ac:dyDescent="0.3">
      <c r="F1695" s="44"/>
    </row>
    <row r="1696" spans="6:6" x14ac:dyDescent="0.3">
      <c r="F1696" s="44"/>
    </row>
    <row r="1697" spans="6:6" x14ac:dyDescent="0.3">
      <c r="F1697" s="44"/>
    </row>
    <row r="1698" spans="6:6" x14ac:dyDescent="0.3">
      <c r="F1698" s="44"/>
    </row>
    <row r="1699" spans="6:6" x14ac:dyDescent="0.3">
      <c r="F1699" s="44"/>
    </row>
    <row r="1700" spans="6:6" x14ac:dyDescent="0.3">
      <c r="F1700" s="44"/>
    </row>
    <row r="1701" spans="6:6" x14ac:dyDescent="0.3">
      <c r="F1701" s="44"/>
    </row>
    <row r="1702" spans="6:6" x14ac:dyDescent="0.3">
      <c r="F1702" s="44"/>
    </row>
    <row r="1703" spans="6:6" x14ac:dyDescent="0.3">
      <c r="F1703" s="44"/>
    </row>
    <row r="1704" spans="6:6" x14ac:dyDescent="0.3">
      <c r="F1704" s="44"/>
    </row>
    <row r="1705" spans="6:6" x14ac:dyDescent="0.3">
      <c r="F1705" s="44"/>
    </row>
    <row r="1706" spans="6:6" x14ac:dyDescent="0.3">
      <c r="F1706" s="44"/>
    </row>
    <row r="1707" spans="6:6" x14ac:dyDescent="0.3">
      <c r="F1707" s="44"/>
    </row>
    <row r="1708" spans="6:6" x14ac:dyDescent="0.3">
      <c r="F1708" s="44"/>
    </row>
    <row r="1709" spans="6:6" x14ac:dyDescent="0.3">
      <c r="F1709" s="44"/>
    </row>
    <row r="1710" spans="6:6" x14ac:dyDescent="0.3">
      <c r="F1710" s="44"/>
    </row>
    <row r="1711" spans="6:6" x14ac:dyDescent="0.3">
      <c r="F1711" s="44"/>
    </row>
    <row r="1712" spans="6:6" x14ac:dyDescent="0.3">
      <c r="F1712" s="44"/>
    </row>
    <row r="1713" spans="6:6" x14ac:dyDescent="0.3">
      <c r="F1713" s="44"/>
    </row>
    <row r="1714" spans="6:6" x14ac:dyDescent="0.3">
      <c r="F1714" s="44"/>
    </row>
    <row r="1715" spans="6:6" x14ac:dyDescent="0.3">
      <c r="F1715" s="44"/>
    </row>
    <row r="1716" spans="6:6" x14ac:dyDescent="0.3">
      <c r="F1716" s="44"/>
    </row>
    <row r="1717" spans="6:6" x14ac:dyDescent="0.3">
      <c r="F1717" s="44"/>
    </row>
    <row r="1718" spans="6:6" x14ac:dyDescent="0.3">
      <c r="F1718" s="44"/>
    </row>
    <row r="1719" spans="6:6" x14ac:dyDescent="0.3">
      <c r="F1719" s="44"/>
    </row>
  </sheetData>
  <mergeCells count="10">
    <mergeCell ref="D1:F1"/>
    <mergeCell ref="D2:F2"/>
    <mergeCell ref="B3:F3"/>
    <mergeCell ref="A4:F4"/>
    <mergeCell ref="A6:A7"/>
    <mergeCell ref="B6:B7"/>
    <mergeCell ref="C6:C7"/>
    <mergeCell ref="D6:D7"/>
    <mergeCell ref="E6:E7"/>
    <mergeCell ref="F6:F7"/>
  </mergeCells>
  <pageMargins left="0.55118110236220474" right="0.19685039370078741" top="0.43307086614173229" bottom="0.19685039370078741" header="0.15748031496062992" footer="0.15748031496062992"/>
  <pageSetup paperSize="9" scale="65" fitToHeight="0" orientation="portrait" r:id="rId1"/>
  <headerFooter alignWithMargins="0"/>
  <rowBreaks count="1" manualBreakCount="1">
    <brk id="109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Алёна Осиева</cp:lastModifiedBy>
  <cp:lastPrinted>2023-11-24T11:41:32Z</cp:lastPrinted>
  <dcterms:created xsi:type="dcterms:W3CDTF">1999-06-08T04:12:56Z</dcterms:created>
  <dcterms:modified xsi:type="dcterms:W3CDTF">2023-12-06T06:46:32Z</dcterms:modified>
</cp:coreProperties>
</file>