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fu26\документы\Осиева\2024\Уточнение\Декабрь\Дума\"/>
    </mc:Choice>
  </mc:AlternateContent>
  <bookViews>
    <workbookView xWindow="0" yWindow="0" windowWidth="19455" windowHeight="11040"/>
  </bookViews>
  <sheets>
    <sheet name="2024 год" sheetId="52" r:id="rId1"/>
  </sheets>
  <definedNames>
    <definedName name="_xlnm._FilterDatabase" localSheetId="0" hidden="1">'2024 год'!$A$7:$F$1215</definedName>
    <definedName name="_xlnm.Print_Titles" localSheetId="0">'2024 год'!$5:$6</definedName>
    <definedName name="_xlnm.Print_Area" localSheetId="0">'2024 год'!$A$1:$F$1215</definedName>
  </definedNames>
  <calcPr calcId="152511" iterate="1"/>
</workbook>
</file>

<file path=xl/calcChain.xml><?xml version="1.0" encoding="utf-8"?>
<calcChain xmlns="http://schemas.openxmlformats.org/spreadsheetml/2006/main">
  <c r="F366" i="52" l="1"/>
  <c r="F903" i="52"/>
  <c r="F914" i="52"/>
  <c r="F1031" i="52" l="1"/>
  <c r="F1030" i="52" s="1"/>
  <c r="F866" i="52"/>
  <c r="F865" i="52" s="1"/>
  <c r="F538" i="52"/>
  <c r="F537" i="52" s="1"/>
  <c r="F148" i="52"/>
  <c r="F78" i="52"/>
  <c r="F77" i="52" s="1"/>
  <c r="F48" i="52" l="1"/>
  <c r="F22" i="52" l="1"/>
  <c r="F239" i="52" l="1"/>
  <c r="F238" i="52" s="1"/>
  <c r="F237" i="52" s="1"/>
  <c r="F482" i="52" l="1"/>
  <c r="F203" i="52" l="1"/>
  <c r="F334" i="52" l="1"/>
  <c r="F333" i="52" s="1"/>
  <c r="F1159" i="52" l="1"/>
  <c r="F1158" i="52" s="1"/>
  <c r="F63" i="52"/>
  <c r="F62" i="52" s="1"/>
  <c r="F873" i="52"/>
  <c r="F921" i="52" l="1"/>
  <c r="F43" i="52"/>
  <c r="F673" i="52"/>
  <c r="F296" i="52" l="1"/>
  <c r="F525" i="52" l="1"/>
  <c r="F524" i="52" s="1"/>
  <c r="F523" i="52" s="1"/>
  <c r="F872" i="52" l="1"/>
  <c r="F871" i="52" s="1"/>
  <c r="F994" i="52" l="1"/>
  <c r="F829" i="52" l="1"/>
  <c r="F828" i="52" s="1"/>
  <c r="F811" i="52"/>
  <c r="F809" i="52"/>
  <c r="F807" i="52"/>
  <c r="F806" i="52" l="1"/>
  <c r="F518" i="52" l="1"/>
  <c r="F517" i="52" s="1"/>
  <c r="F1156" i="52"/>
  <c r="F1155" i="52" s="1"/>
  <c r="F1154" i="52" s="1"/>
  <c r="F793" i="52"/>
  <c r="F978" i="52" l="1"/>
  <c r="F977" i="52" s="1"/>
  <c r="F976" i="52" s="1"/>
  <c r="F975" i="52" s="1"/>
  <c r="F392" i="52" l="1"/>
  <c r="F996" i="52"/>
  <c r="F490" i="52" l="1"/>
  <c r="F502" i="52"/>
  <c r="F505" i="52"/>
  <c r="F499" i="52"/>
  <c r="F377" i="52" l="1"/>
  <c r="F356" i="52"/>
  <c r="F355" i="52" s="1"/>
  <c r="F354" i="52" s="1"/>
  <c r="F359" i="52"/>
  <c r="F358" i="52" s="1"/>
  <c r="F456" i="52"/>
  <c r="F455" i="52" s="1"/>
  <c r="F454" i="52" s="1"/>
  <c r="F1090" i="52" l="1"/>
  <c r="F832" i="52"/>
  <c r="F930" i="52" l="1"/>
  <c r="F929" i="52" s="1"/>
  <c r="F705" i="52" l="1"/>
  <c r="F663" i="52" l="1"/>
  <c r="F1170" i="52" l="1"/>
  <c r="F935" i="52" l="1"/>
  <c r="F742" i="52" l="1"/>
  <c r="F898" i="52"/>
  <c r="F143" i="52" l="1"/>
  <c r="F965" i="52"/>
  <c r="F964" i="52" s="1"/>
  <c r="F963" i="52" l="1"/>
  <c r="F962" i="52" s="1"/>
  <c r="F1001" i="52"/>
  <c r="F1000" i="52" s="1"/>
  <c r="F1143" i="52" l="1"/>
  <c r="F1141" i="52"/>
  <c r="F1140" i="52" l="1"/>
  <c r="F571" i="52"/>
  <c r="F570" i="52" s="1"/>
  <c r="F566" i="52"/>
  <c r="F565" i="52" s="1"/>
  <c r="F581" i="52" l="1"/>
  <c r="F580" i="52" s="1"/>
  <c r="F579" i="52" s="1"/>
  <c r="F578" i="52" s="1"/>
  <c r="F464" i="52"/>
  <c r="F1036" i="52"/>
  <c r="F1035" i="52" s="1"/>
  <c r="F1034" i="52" s="1"/>
  <c r="F1033" i="52" s="1"/>
  <c r="F375" i="52"/>
  <c r="F373" i="52"/>
  <c r="F387" i="52"/>
  <c r="F342" i="52"/>
  <c r="F372" i="52" l="1"/>
  <c r="F431" i="52" l="1"/>
  <c r="F569" i="52"/>
  <c r="F568" i="52" s="1"/>
  <c r="F576" i="52"/>
  <c r="F575" i="52" s="1"/>
  <c r="F574" i="52" s="1"/>
  <c r="F573" i="52" s="1"/>
  <c r="F535" i="52" l="1"/>
  <c r="F534" i="52" s="1"/>
  <c r="F533" i="52" s="1"/>
  <c r="F86" i="52"/>
  <c r="F59" i="52"/>
  <c r="F38" i="52"/>
  <c r="F34" i="52"/>
  <c r="F33" i="52" s="1"/>
  <c r="F32" i="52" s="1"/>
  <c r="F671" i="52"/>
  <c r="F647" i="52"/>
  <c r="F645" i="52"/>
  <c r="F1199" i="52"/>
  <c r="F1198" i="52" s="1"/>
  <c r="F695" i="52"/>
  <c r="F694" i="52" s="1"/>
  <c r="F699" i="52"/>
  <c r="F698" i="52" s="1"/>
  <c r="F697" i="52" s="1"/>
  <c r="F452" i="52"/>
  <c r="F451" i="52" s="1"/>
  <c r="F260" i="52"/>
  <c r="F259" i="52" s="1"/>
  <c r="F1189" i="52" l="1"/>
  <c r="F1188" i="52" s="1"/>
  <c r="F1146" i="52"/>
  <c r="F1145" i="52" s="1"/>
  <c r="F896" i="52" l="1"/>
  <c r="F895" i="52" s="1"/>
  <c r="F12" i="52" l="1"/>
  <c r="F11" i="52" s="1"/>
  <c r="F10" i="52" s="1"/>
  <c r="F9" i="52" s="1"/>
  <c r="F8" i="52" s="1"/>
  <c r="F19" i="52"/>
  <c r="F18" i="52" s="1"/>
  <c r="F24" i="52"/>
  <c r="F30" i="52"/>
  <c r="F29" i="52" s="1"/>
  <c r="F50" i="52"/>
  <c r="F52" i="52"/>
  <c r="F55" i="52"/>
  <c r="F58" i="52"/>
  <c r="F69" i="52"/>
  <c r="F68" i="52" s="1"/>
  <c r="F67" i="52" s="1"/>
  <c r="F66" i="52" s="1"/>
  <c r="F65" i="52" s="1"/>
  <c r="F75" i="52"/>
  <c r="F74" i="52" s="1"/>
  <c r="F81" i="52"/>
  <c r="F80" i="52" s="1"/>
  <c r="F90" i="52"/>
  <c r="F93" i="52"/>
  <c r="F95" i="52"/>
  <c r="F100" i="52"/>
  <c r="F99" i="52" s="1"/>
  <c r="F98" i="52" s="1"/>
  <c r="F105" i="52"/>
  <c r="F104" i="52" s="1"/>
  <c r="F107" i="52"/>
  <c r="F110" i="52"/>
  <c r="F112" i="52"/>
  <c r="F116" i="52"/>
  <c r="F115" i="52" s="1"/>
  <c r="F120" i="52"/>
  <c r="F122" i="52"/>
  <c r="F128" i="52"/>
  <c r="F127" i="52" s="1"/>
  <c r="F132" i="52"/>
  <c r="F131" i="52" s="1"/>
  <c r="F134" i="52"/>
  <c r="F137" i="52"/>
  <c r="F136" i="52" s="1"/>
  <c r="F141" i="52"/>
  <c r="F150" i="52"/>
  <c r="F152" i="52"/>
  <c r="F154" i="52"/>
  <c r="F156" i="52"/>
  <c r="F159" i="52"/>
  <c r="F161" i="52"/>
  <c r="F166" i="52"/>
  <c r="F165" i="52" s="1"/>
  <c r="F164" i="52" s="1"/>
  <c r="F163" i="52" s="1"/>
  <c r="F172" i="52"/>
  <c r="F171" i="52" s="1"/>
  <c r="F176" i="52"/>
  <c r="F181" i="52"/>
  <c r="F184" i="52"/>
  <c r="F186" i="52"/>
  <c r="F191" i="52"/>
  <c r="F190" i="52" s="1"/>
  <c r="F189" i="52" s="1"/>
  <c r="F196" i="52"/>
  <c r="F195" i="52" s="1"/>
  <c r="F199" i="52"/>
  <c r="F206" i="52"/>
  <c r="F210" i="52"/>
  <c r="F213" i="52"/>
  <c r="F215" i="52"/>
  <c r="F217" i="52"/>
  <c r="F220" i="52"/>
  <c r="F219" i="52" s="1"/>
  <c r="F223" i="52"/>
  <c r="F222" i="52" s="1"/>
  <c r="F227" i="52"/>
  <c r="F226" i="52" s="1"/>
  <c r="F225" i="52" s="1"/>
  <c r="F234" i="52"/>
  <c r="F233" i="52" s="1"/>
  <c r="F232" i="52" s="1"/>
  <c r="F231" i="52" s="1"/>
  <c r="F247" i="52"/>
  <c r="F250" i="52"/>
  <c r="F253" i="52"/>
  <c r="F257" i="52"/>
  <c r="F256" i="52" s="1"/>
  <c r="F255" i="52" s="1"/>
  <c r="F265" i="52"/>
  <c r="F264" i="52" s="1"/>
  <c r="F269" i="52"/>
  <c r="F272" i="52"/>
  <c r="F275" i="52"/>
  <c r="F278" i="52"/>
  <c r="F277" i="52" s="1"/>
  <c r="F282" i="52"/>
  <c r="F281" i="52" s="1"/>
  <c r="F285" i="52"/>
  <c r="F284" i="52" s="1"/>
  <c r="F292" i="52"/>
  <c r="F291" i="52" s="1"/>
  <c r="F295" i="52"/>
  <c r="F303" i="52"/>
  <c r="F302" i="52" s="1"/>
  <c r="F306" i="52"/>
  <c r="F312" i="52"/>
  <c r="F311" i="52" s="1"/>
  <c r="F310" i="52" s="1"/>
  <c r="F309" i="52" s="1"/>
  <c r="F308" i="52" s="1"/>
  <c r="F319" i="52"/>
  <c r="F318" i="52" s="1"/>
  <c r="F323" i="52"/>
  <c r="F325" i="52"/>
  <c r="F328" i="52"/>
  <c r="F327" i="52" s="1"/>
  <c r="F331" i="52"/>
  <c r="F340" i="52"/>
  <c r="F344" i="52"/>
  <c r="F347" i="52"/>
  <c r="F350" i="52"/>
  <c r="F352" i="52"/>
  <c r="F365" i="52"/>
  <c r="F369" i="52"/>
  <c r="F368" i="52" s="1"/>
  <c r="F381" i="52"/>
  <c r="F383" i="52"/>
  <c r="F385" i="52"/>
  <c r="F391" i="52"/>
  <c r="F390" i="52" s="1"/>
  <c r="F389" i="52" s="1"/>
  <c r="F402" i="52"/>
  <c r="F401" i="52" s="1"/>
  <c r="F405" i="52"/>
  <c r="F407" i="52"/>
  <c r="F411" i="52"/>
  <c r="F410" i="52" s="1"/>
  <c r="F409" i="52" s="1"/>
  <c r="F416" i="52"/>
  <c r="F418" i="52"/>
  <c r="F421" i="52"/>
  <c r="F420" i="52" s="1"/>
  <c r="F427" i="52"/>
  <c r="F429" i="52"/>
  <c r="F433" i="52"/>
  <c r="F436" i="52"/>
  <c r="F438" i="52"/>
  <c r="F441" i="52"/>
  <c r="F440" i="52" s="1"/>
  <c r="F444" i="52"/>
  <c r="F443" i="52" s="1"/>
  <c r="F448" i="52"/>
  <c r="F447" i="52" s="1"/>
  <c r="F446" i="52" s="1"/>
  <c r="F462" i="52"/>
  <c r="F461" i="52" s="1"/>
  <c r="F467" i="52"/>
  <c r="F469" i="52"/>
  <c r="F471" i="52"/>
  <c r="F473" i="52"/>
  <c r="F475" i="52"/>
  <c r="F479" i="52"/>
  <c r="F478" i="52" s="1"/>
  <c r="F481" i="52"/>
  <c r="F493" i="52"/>
  <c r="F495" i="52"/>
  <c r="F497" i="52"/>
  <c r="F508" i="52"/>
  <c r="F510" i="52"/>
  <c r="F514" i="52"/>
  <c r="F513" i="52" s="1"/>
  <c r="F521" i="52"/>
  <c r="F520" i="52" s="1"/>
  <c r="F531" i="52"/>
  <c r="F530" i="52" s="1"/>
  <c r="F541" i="52"/>
  <c r="F540" i="52" s="1"/>
  <c r="F547" i="52"/>
  <c r="F546" i="52" s="1"/>
  <c r="F550" i="52"/>
  <c r="F549" i="52" s="1"/>
  <c r="F553" i="52"/>
  <c r="F555" i="52"/>
  <c r="F563" i="52"/>
  <c r="F562" i="52" s="1"/>
  <c r="F624" i="52"/>
  <c r="F623" i="52" s="1"/>
  <c r="F622" i="52" s="1"/>
  <c r="F630" i="52"/>
  <c r="F634" i="52"/>
  <c r="F636" i="52"/>
  <c r="F639" i="52"/>
  <c r="F641" i="52"/>
  <c r="F643" i="52"/>
  <c r="F649" i="52"/>
  <c r="F651" i="52"/>
  <c r="F654" i="52"/>
  <c r="F653" i="52" s="1"/>
  <c r="F657" i="52"/>
  <c r="F656" i="52" s="1"/>
  <c r="F661" i="52"/>
  <c r="F660" i="52" s="1"/>
  <c r="F665" i="52"/>
  <c r="F667" i="52"/>
  <c r="F669" i="52"/>
  <c r="F684" i="52"/>
  <c r="F683" i="52" s="1"/>
  <c r="F687" i="52"/>
  <c r="F686" i="52" s="1"/>
  <c r="F676" i="52"/>
  <c r="F679" i="52"/>
  <c r="F681" i="52"/>
  <c r="F692" i="52"/>
  <c r="F691" i="52" s="1"/>
  <c r="F690" i="52" s="1"/>
  <c r="F689" i="52" s="1"/>
  <c r="F704" i="52"/>
  <c r="F709" i="52"/>
  <c r="F708" i="52" s="1"/>
  <c r="F727" i="52"/>
  <c r="F726" i="52" s="1"/>
  <c r="F712" i="52"/>
  <c r="F711" i="52" s="1"/>
  <c r="F715" i="52"/>
  <c r="F714" i="52" s="1"/>
  <c r="F719" i="52"/>
  <c r="F721" i="52"/>
  <c r="F724" i="52"/>
  <c r="F732" i="52"/>
  <c r="F731" i="52" s="1"/>
  <c r="F735" i="52"/>
  <c r="F737" i="52"/>
  <c r="F740" i="52"/>
  <c r="F739" i="52" s="1"/>
  <c r="F745" i="52"/>
  <c r="F747" i="52"/>
  <c r="F749" i="52"/>
  <c r="F753" i="52"/>
  <c r="F752" i="52" s="1"/>
  <c r="F755" i="52"/>
  <c r="F761" i="52"/>
  <c r="F763" i="52"/>
  <c r="F765" i="52"/>
  <c r="F769" i="52"/>
  <c r="F771" i="52"/>
  <c r="F773" i="52"/>
  <c r="F775" i="52"/>
  <c r="F777" i="52"/>
  <c r="F783" i="52"/>
  <c r="F782" i="52" s="1"/>
  <c r="F781" i="52" s="1"/>
  <c r="F780" i="52" s="1"/>
  <c r="F789" i="52"/>
  <c r="F788" i="52" s="1"/>
  <c r="F787" i="52" s="1"/>
  <c r="F786" i="52" s="1"/>
  <c r="F785" i="52" s="1"/>
  <c r="F792" i="52"/>
  <c r="F791" i="52" s="1"/>
  <c r="F800" i="52"/>
  <c r="F799" i="52" s="1"/>
  <c r="F798" i="52" s="1"/>
  <c r="F804" i="52"/>
  <c r="F803" i="52" s="1"/>
  <c r="F814" i="52"/>
  <c r="F813" i="52" s="1"/>
  <c r="F817" i="52"/>
  <c r="F816" i="52" s="1"/>
  <c r="F821" i="52"/>
  <c r="F825" i="52"/>
  <c r="F831" i="52"/>
  <c r="F836" i="52"/>
  <c r="F840" i="52"/>
  <c r="F842" i="52"/>
  <c r="F844" i="52"/>
  <c r="F847" i="52"/>
  <c r="F846" i="52" s="1"/>
  <c r="F852" i="52"/>
  <c r="F851" i="52" s="1"/>
  <c r="F850" i="52" s="1"/>
  <c r="F849" i="52" s="1"/>
  <c r="F857" i="52"/>
  <c r="F856" i="52" s="1"/>
  <c r="F855" i="52" s="1"/>
  <c r="F854" i="52" s="1"/>
  <c r="F863" i="52"/>
  <c r="F862" i="52" s="1"/>
  <c r="F861" i="52" s="1"/>
  <c r="F869" i="52"/>
  <c r="F868" i="52" s="1"/>
  <c r="F881" i="52"/>
  <c r="F883" i="52"/>
  <c r="F886" i="52"/>
  <c r="F888" i="52"/>
  <c r="F891" i="52"/>
  <c r="F893" i="52"/>
  <c r="F901" i="52"/>
  <c r="F907" i="52"/>
  <c r="F906" i="52" s="1"/>
  <c r="F911" i="52"/>
  <c r="F913" i="52"/>
  <c r="F918" i="52"/>
  <c r="F925" i="52"/>
  <c r="F927" i="52"/>
  <c r="F933" i="52"/>
  <c r="F932" i="52" s="1"/>
  <c r="F939" i="52"/>
  <c r="F938" i="52" s="1"/>
  <c r="F942" i="52"/>
  <c r="F944" i="52"/>
  <c r="F947" i="52"/>
  <c r="F946" i="52" s="1"/>
  <c r="F949" i="52"/>
  <c r="F953" i="52"/>
  <c r="F952" i="52" s="1"/>
  <c r="F955" i="52"/>
  <c r="F959" i="52"/>
  <c r="F958" i="52" s="1"/>
  <c r="F957" i="52" s="1"/>
  <c r="F971" i="52"/>
  <c r="F973" i="52"/>
  <c r="F982" i="52"/>
  <c r="F981" i="52" s="1"/>
  <c r="F985" i="52"/>
  <c r="F984" i="52" s="1"/>
  <c r="F991" i="52"/>
  <c r="F990" i="52" s="1"/>
  <c r="F998" i="52"/>
  <c r="F993" i="52" s="1"/>
  <c r="F1008" i="52"/>
  <c r="F1007" i="52" s="1"/>
  <c r="F1011" i="52"/>
  <c r="F1014" i="52"/>
  <c r="F1013" i="52" s="1"/>
  <c r="F1019" i="52"/>
  <c r="F1018" i="52" s="1"/>
  <c r="F1022" i="52"/>
  <c r="F1021" i="52" s="1"/>
  <c r="F1028" i="52"/>
  <c r="F1027" i="52" s="1"/>
  <c r="F1026" i="52" s="1"/>
  <c r="F1042" i="52"/>
  <c r="F1041" i="52" s="1"/>
  <c r="F1040" i="52" s="1"/>
  <c r="F1039" i="52" s="1"/>
  <c r="F1048" i="52"/>
  <c r="F1047" i="52" s="1"/>
  <c r="F1046" i="52" s="1"/>
  <c r="F1052" i="52"/>
  <c r="F1051" i="52" s="1"/>
  <c r="F1050" i="52" s="1"/>
  <c r="F1056" i="52"/>
  <c r="F1058" i="52"/>
  <c r="F1060" i="52"/>
  <c r="F1063" i="52"/>
  <c r="F1062" i="52" s="1"/>
  <c r="F1070" i="52"/>
  <c r="F1069" i="52" s="1"/>
  <c r="F1068" i="52" s="1"/>
  <c r="F1067" i="52" s="1"/>
  <c r="F1066" i="52" s="1"/>
  <c r="F1077" i="52"/>
  <c r="F1080" i="52"/>
  <c r="F1085" i="52"/>
  <c r="F1084" i="52" s="1"/>
  <c r="F1083" i="52" s="1"/>
  <c r="F1089" i="52"/>
  <c r="F1088" i="52" s="1"/>
  <c r="F1087" i="52" s="1"/>
  <c r="F1096" i="52"/>
  <c r="F1095" i="52" s="1"/>
  <c r="F1094" i="52" s="1"/>
  <c r="F1093" i="52" s="1"/>
  <c r="F1102" i="52"/>
  <c r="F1101" i="52" s="1"/>
  <c r="F1100" i="52" s="1"/>
  <c r="F1099" i="52" s="1"/>
  <c r="F1106" i="52"/>
  <c r="F1105" i="52" s="1"/>
  <c r="F1104" i="52" s="1"/>
  <c r="F1110" i="52"/>
  <c r="F1113" i="52"/>
  <c r="F1116" i="52"/>
  <c r="F1115" i="52" s="1"/>
  <c r="F1123" i="52"/>
  <c r="F1125" i="52"/>
  <c r="F1130" i="52"/>
  <c r="F1129" i="52" s="1"/>
  <c r="F1128" i="52" s="1"/>
  <c r="F1127" i="52" s="1"/>
  <c r="F1137" i="52"/>
  <c r="F1136" i="52" s="1"/>
  <c r="F1150" i="52"/>
  <c r="F1149" i="52" s="1"/>
  <c r="F1152" i="52"/>
  <c r="F1165" i="52"/>
  <c r="F1164" i="52" s="1"/>
  <c r="F1168" i="52"/>
  <c r="F1167" i="52" s="1"/>
  <c r="F1172" i="52"/>
  <c r="F1176" i="52"/>
  <c r="F1175" i="52" s="1"/>
  <c r="F1180" i="52"/>
  <c r="F1179" i="52" s="1"/>
  <c r="F1183" i="52"/>
  <c r="F1182" i="52" s="1"/>
  <c r="F1193" i="52"/>
  <c r="F1192" i="52" s="1"/>
  <c r="F1191" i="52" s="1"/>
  <c r="F1196" i="52"/>
  <c r="F1195" i="52" s="1"/>
  <c r="F1207" i="52"/>
  <c r="F1206" i="52" s="1"/>
  <c r="F1205" i="52" s="1"/>
  <c r="F1204" i="52" s="1"/>
  <c r="F1203" i="52" s="1"/>
  <c r="F1202" i="52" s="1"/>
  <c r="F1201" i="52" s="1"/>
  <c r="F1213" i="52"/>
  <c r="F1212" i="52" s="1"/>
  <c r="F1211" i="52" s="1"/>
  <c r="F1210" i="52" s="1"/>
  <c r="F1209" i="52" s="1"/>
  <c r="F158" i="52" l="1"/>
  <c r="F268" i="52"/>
  <c r="F346" i="52"/>
  <c r="F364" i="52"/>
  <c r="F363" i="52" s="1"/>
  <c r="F380" i="52"/>
  <c r="F379" i="52" s="1"/>
  <c r="F371" i="52" s="1"/>
  <c r="F404" i="52"/>
  <c r="F400" i="52" s="1"/>
  <c r="F399" i="52" s="1"/>
  <c r="F466" i="52"/>
  <c r="F460" i="52" s="1"/>
  <c r="F734" i="52"/>
  <c r="F17" i="52"/>
  <c r="F16" i="52" s="1"/>
  <c r="F15" i="52" s="1"/>
  <c r="F14" i="52" s="1"/>
  <c r="F860" i="52"/>
  <c r="F859" i="52" s="1"/>
  <c r="F1025" i="52"/>
  <c r="F1024" i="52" s="1"/>
  <c r="F529" i="52"/>
  <c r="F528" i="52" s="1"/>
  <c r="F73" i="52"/>
  <c r="F72" i="52" s="1"/>
  <c r="F230" i="52"/>
  <c r="F229" i="52" s="1"/>
  <c r="F489" i="52"/>
  <c r="F477" i="52" s="1"/>
  <c r="F620" i="52"/>
  <c r="F619" i="52" s="1"/>
  <c r="F618" i="52" s="1"/>
  <c r="F617" i="52" s="1"/>
  <c r="F615" i="52" s="1"/>
  <c r="F614" i="52" s="1"/>
  <c r="F612" i="52" s="1"/>
  <c r="F610" i="52" s="1"/>
  <c r="F608" i="52" s="1"/>
  <c r="F607" i="52" s="1"/>
  <c r="F606" i="52" s="1"/>
  <c r="F604" i="52" s="1"/>
  <c r="F603" i="52" s="1"/>
  <c r="F601" i="52" s="1"/>
  <c r="F600" i="52" s="1"/>
  <c r="F827" i="52"/>
  <c r="F802" i="52"/>
  <c r="F512" i="52"/>
  <c r="F924" i="52"/>
  <c r="F659" i="52"/>
  <c r="F1163" i="52"/>
  <c r="F1162" i="52" s="1"/>
  <c r="F339" i="52"/>
  <c r="F426" i="52"/>
  <c r="F638" i="52"/>
  <c r="F290" i="52"/>
  <c r="F289" i="52" s="1"/>
  <c r="F288" i="52" s="1"/>
  <c r="F37" i="52"/>
  <c r="F188" i="52"/>
  <c r="F820" i="52"/>
  <c r="F1006" i="52"/>
  <c r="F1005" i="52" s="1"/>
  <c r="F1004" i="52" s="1"/>
  <c r="F1178" i="52"/>
  <c r="F180" i="52"/>
  <c r="F179" i="52" s="1"/>
  <c r="F178" i="52" s="1"/>
  <c r="F109" i="52"/>
  <c r="F85" i="52"/>
  <c r="F84" i="52" s="1"/>
  <c r="F83" i="52" s="1"/>
  <c r="F941" i="52"/>
  <c r="F890" i="52"/>
  <c r="F885" i="52" s="1"/>
  <c r="F322" i="52"/>
  <c r="F321" i="52" s="1"/>
  <c r="F114" i="52"/>
  <c r="F839" i="52"/>
  <c r="F838" i="52" s="1"/>
  <c r="F675" i="52"/>
  <c r="F415" i="52"/>
  <c r="F414" i="52" s="1"/>
  <c r="F413" i="52" s="1"/>
  <c r="F170" i="52"/>
  <c r="F169" i="52" s="1"/>
  <c r="F168" i="52" s="1"/>
  <c r="F1109" i="52"/>
  <c r="F1108" i="52" s="1"/>
  <c r="F1076" i="52"/>
  <c r="F1075" i="52" s="1"/>
  <c r="F1074" i="52" s="1"/>
  <c r="F905" i="52"/>
  <c r="F880" i="52"/>
  <c r="F629" i="52"/>
  <c r="F435" i="52"/>
  <c r="F301" i="52"/>
  <c r="F300" i="52" s="1"/>
  <c r="F299" i="52" s="1"/>
  <c r="F194" i="52"/>
  <c r="F989" i="52"/>
  <c r="F988" i="52" s="1"/>
  <c r="F987" i="52" s="1"/>
  <c r="F951" i="52"/>
  <c r="F751" i="52"/>
  <c r="F1017" i="52"/>
  <c r="F1016" i="52" s="1"/>
  <c r="F980" i="52"/>
  <c r="F718" i="52"/>
  <c r="F717" i="52" s="1"/>
  <c r="F703" i="52" s="1"/>
  <c r="F702" i="52" s="1"/>
  <c r="F1122" i="52"/>
  <c r="F1121" i="52" s="1"/>
  <c r="F1120" i="52" s="1"/>
  <c r="F970" i="52"/>
  <c r="F969" i="52" s="1"/>
  <c r="F968" i="52" s="1"/>
  <c r="F967" i="52" s="1"/>
  <c r="F280" i="52"/>
  <c r="F202" i="52"/>
  <c r="F140" i="52"/>
  <c r="F139" i="52" s="1"/>
  <c r="F545" i="52"/>
  <c r="F544" i="52" s="1"/>
  <c r="F543" i="52" s="1"/>
  <c r="F768" i="52"/>
  <c r="F767" i="52" s="1"/>
  <c r="F917" i="52"/>
  <c r="F561" i="52"/>
  <c r="F560" i="52" s="1"/>
  <c r="F559" i="52" s="1"/>
  <c r="F267" i="52"/>
  <c r="F246" i="52"/>
  <c r="F245" i="52" s="1"/>
  <c r="F244" i="52" s="1"/>
  <c r="F243" i="52" s="1"/>
  <c r="F1148" i="52"/>
  <c r="F1135" i="52" s="1"/>
  <c r="F1134" i="52" s="1"/>
  <c r="F760" i="52"/>
  <c r="F759" i="52" s="1"/>
  <c r="F130" i="52"/>
  <c r="F1055" i="52"/>
  <c r="F1054" i="52" s="1"/>
  <c r="F1045" i="52" s="1"/>
  <c r="F1044" i="52" s="1"/>
  <c r="F1038" i="52" s="1"/>
  <c r="F209" i="52"/>
  <c r="F1187" i="52"/>
  <c r="F1186" i="52" s="1"/>
  <c r="F900" i="52"/>
  <c r="F744" i="52"/>
  <c r="F36" i="52" l="1"/>
  <c r="F28" i="52" s="1"/>
  <c r="F27" i="52" s="1"/>
  <c r="F26" i="52" s="1"/>
  <c r="F598" i="52"/>
  <c r="F596" i="52" s="1"/>
  <c r="F594" i="52" s="1"/>
  <c r="F592" i="52" s="1"/>
  <c r="F591" i="52" s="1"/>
  <c r="F588" i="52" s="1"/>
  <c r="F587" i="52" s="1"/>
  <c r="F586" i="52" s="1"/>
  <c r="F527" i="52"/>
  <c r="F362" i="52"/>
  <c r="F1003" i="52"/>
  <c r="F558" i="52"/>
  <c r="F425" i="52"/>
  <c r="F424" i="52" s="1"/>
  <c r="F423" i="52" s="1"/>
  <c r="F819" i="52"/>
  <c r="F797" i="52" s="1"/>
  <c r="F796" i="52" s="1"/>
  <c r="F263" i="52"/>
  <c r="F317" i="52"/>
  <c r="F316" i="52" s="1"/>
  <c r="F315" i="52" s="1"/>
  <c r="F338" i="52"/>
  <c r="F337" i="52" s="1"/>
  <c r="F336" i="52" s="1"/>
  <c r="F71" i="52"/>
  <c r="F398" i="52"/>
  <c r="F1119" i="52"/>
  <c r="F1118" i="52" s="1"/>
  <c r="F126" i="52"/>
  <c r="F125" i="52" s="1"/>
  <c r="F1073" i="52"/>
  <c r="F1161" i="52"/>
  <c r="F1133" i="52" s="1"/>
  <c r="F103" i="52"/>
  <c r="F201" i="52"/>
  <c r="F193" i="52" s="1"/>
  <c r="F937" i="52"/>
  <c r="F916" i="52" s="1"/>
  <c r="F879" i="52"/>
  <c r="F262" i="52"/>
  <c r="F242" i="52" s="1"/>
  <c r="F730" i="52"/>
  <c r="F729" i="52" s="1"/>
  <c r="F701" i="52" s="1"/>
  <c r="F459" i="52"/>
  <c r="F458" i="52" s="1"/>
  <c r="F628" i="52"/>
  <c r="F627" i="52" s="1"/>
  <c r="F626" i="52" s="1"/>
  <c r="F758" i="52"/>
  <c r="F757" i="52" l="1"/>
  <c r="F585" i="52"/>
  <c r="F397" i="52"/>
  <c r="F102" i="52"/>
  <c r="F7" i="52" s="1"/>
  <c r="F1065" i="52"/>
  <c r="F878" i="52"/>
  <c r="F877" i="52" s="1"/>
  <c r="F584" i="52" l="1"/>
  <c r="F583" i="52" s="1"/>
  <c r="F361" i="52"/>
  <c r="F287" i="52" s="1"/>
  <c r="F876" i="52"/>
  <c r="F1215" i="52" l="1"/>
</calcChain>
</file>

<file path=xl/sharedStrings.xml><?xml version="1.0" encoding="utf-8"?>
<sst xmlns="http://schemas.openxmlformats.org/spreadsheetml/2006/main" count="5300" uniqueCount="960">
  <si>
    <t>00</t>
  </si>
  <si>
    <t>02</t>
  </si>
  <si>
    <t>РЗ</t>
  </si>
  <si>
    <t>ПР</t>
  </si>
  <si>
    <t>КВР</t>
  </si>
  <si>
    <t>КЦСР</t>
  </si>
  <si>
    <t>11 0 00 00000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</si>
  <si>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 в 2023-2027 годах»</t>
  </si>
  <si>
    <t>Подпрограмма «Взаимодействие с социально ориентированными некоммерческими организациями»</t>
  </si>
  <si>
    <t>11 2 00 00000</t>
  </si>
  <si>
    <t>Оказание имущественной, финансовой и информационной поддержки СОНКО</t>
  </si>
  <si>
    <t>11 2 90 00000</t>
  </si>
  <si>
    <t>11</t>
  </si>
  <si>
    <t>01</t>
  </si>
  <si>
    <t>610</t>
  </si>
  <si>
    <t>Укрепление материально-технической базы</t>
  </si>
  <si>
    <t>Организация деятельности муниципальных организаций и органов местного самоуправления</t>
  </si>
  <si>
    <t xml:space="preserve">Организация деятельности муниципальных учреждений </t>
  </si>
  <si>
    <t>Муниципальная программа "Управление муниципальными финансами Великоустюгского муниципального округа на 2023-2027 годы"</t>
  </si>
  <si>
    <t>18 0 00 00000</t>
  </si>
  <si>
    <t>Обеспечение деятельности организаций</t>
  </si>
  <si>
    <t>18 0 50 00000</t>
  </si>
  <si>
    <t xml:space="preserve">Дотация на реализацию расходных обязательств в части обеспечения оплаты труда </t>
  </si>
  <si>
    <t>18 0 50 70030</t>
  </si>
  <si>
    <t>Социальная поддержка</t>
  </si>
  <si>
    <t>03</t>
  </si>
  <si>
    <t xml:space="preserve">Мероприятия по обеспечению безопасности </t>
  </si>
  <si>
    <t xml:space="preserve">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</si>
  <si>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</si>
  <si>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</si>
  <si>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</si>
  <si>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</si>
  <si>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Иные выплаты населению</t>
  </si>
  <si>
    <t>360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</si>
  <si>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</si>
  <si>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</si>
  <si>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</t>
  </si>
  <si>
    <t>90 0 00 00000</t>
  </si>
  <si>
    <t xml:space="preserve">Организация деятельности муниципальных организаций и органов местного самоуправления </t>
  </si>
  <si>
    <t>90 0 50 00000</t>
  </si>
  <si>
    <t>Содержание высшего должностного лица Великоустюгского муниципального округа</t>
  </si>
  <si>
    <t>90 0 50 20000</t>
  </si>
  <si>
    <t>90 0 50 20001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</si>
  <si>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</si>
  <si>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</si>
  <si>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</si>
  <si>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Подпрограмма «Кадровая политика и развитие управления в Великоустюгском муниципальном округе»</t>
  </si>
  <si>
    <t>11 1 00 00000</t>
  </si>
  <si>
    <t>11 1 20 00000</t>
  </si>
  <si>
    <t>Обновление информационного, компьютерного и прочего оборудования в рамках совершенствования муниципального управления</t>
  </si>
  <si>
    <t>11 1 20 00001</t>
  </si>
  <si>
    <t>11 1 50 00000</t>
  </si>
  <si>
    <t>Организация деятельности органов власти</t>
  </si>
  <si>
    <t>11 1 50 20000</t>
  </si>
  <si>
    <t xml:space="preserve">Обеспечение деятельности Великоустюгской Думы </t>
  </si>
  <si>
    <t>11 1 50 20001</t>
  </si>
  <si>
    <t>11 1 50 70030</t>
  </si>
  <si>
    <t>04</t>
  </si>
  <si>
    <t>Обеспечение деятельности аппарата управления администрации округа</t>
  </si>
  <si>
    <t>11 1 50 20002</t>
  </si>
  <si>
    <t>Единая субвенция на осуществление отдельных государственных полномочий в сфере административных отношений</t>
  </si>
  <si>
    <t>11 1 50 72311</t>
  </si>
  <si>
    <t>Единая субвенция на осуществление отдельных государственных полномочий в сфере охраны окружающей среды</t>
  </si>
  <si>
    <t>Единая субвенция на осуществление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</si>
  <si>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11 1 50 72315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</si>
  <si>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</si>
  <si>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</si>
  <si>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</si>
  <si>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11 1 50 51200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</si>
  <si>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</si>
  <si>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06</t>
  </si>
  <si>
    <t>18 0 50 20000</t>
  </si>
  <si>
    <t xml:space="preserve">Обеспечение деятельности контрольно-счетной палаты </t>
  </si>
  <si>
    <t>18 0 50 20002</t>
  </si>
  <si>
    <t>Обеспечение выполнения функций финансового управления администрации муниципального округа</t>
  </si>
  <si>
    <t>Единая субвенция на осуществление отдельных государственных полномочий в сфере регулирования цен (тарифов)</t>
  </si>
  <si>
    <t>18 0 50 72312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</si>
  <si>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</si>
  <si>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</si>
  <si>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</si>
  <si>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</si>
  <si>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</si>
  <si>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</si>
  <si>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Другие общегосударственные вопросы</t>
  </si>
  <si>
    <t>13</t>
  </si>
  <si>
    <t>Проведение мероприятий и участие в них</t>
  </si>
  <si>
    <t>Участие в Русских Ганзейских днях</t>
  </si>
  <si>
    <t>Муниципальная  программа «Развитие архивного дела в Великоустюгском муниципальном округе на 2023-2027 годы»</t>
  </si>
  <si>
    <t>06 0 00 00000</t>
  </si>
  <si>
    <t xml:space="preserve">Укрепление материально-технической базы </t>
  </si>
  <si>
    <t>06 0 20 00000</t>
  </si>
  <si>
    <t>06 0 20 00001</t>
  </si>
  <si>
    <t>Осуществление отдельных государственных полномочий в сфере архивного дела</t>
  </si>
  <si>
    <t>06 0 20 72190</t>
  </si>
  <si>
    <t>06 0 30 00000</t>
  </si>
  <si>
    <t>06 0 30 00001</t>
  </si>
  <si>
    <t>06 0 30 72190</t>
  </si>
  <si>
    <t>06 0 50 00000</t>
  </si>
  <si>
    <t>06 0 50 10000</t>
  </si>
  <si>
    <t>Обеспечение деятельности МКАУ «Великоустюгский центральный архив»</t>
  </si>
  <si>
    <t>06 0 50 10001</t>
  </si>
  <si>
    <t>Расходы на выплаты персоналу казённых учреждений</t>
  </si>
  <si>
    <t>110</t>
  </si>
  <si>
    <t>06 0 50 72190</t>
  </si>
  <si>
    <t>Совершенствование системы и правовое регулирование служебной деятельности работников</t>
  </si>
  <si>
    <t>11 1 40 00000</t>
  </si>
  <si>
    <t>Мероприятия по повышению престижа муниципальной службы</t>
  </si>
  <si>
    <t>11 1 40 10000</t>
  </si>
  <si>
    <t>11 1 40 10002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</si>
  <si>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</si>
  <si>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11 1 40 20000</t>
  </si>
  <si>
    <t>Материальное стимулирование старост</t>
  </si>
  <si>
    <t>11 1 40 20001</t>
  </si>
  <si>
    <t>Премии и гранты</t>
  </si>
  <si>
    <t>350</t>
  </si>
  <si>
    <t>11 1 50 10000</t>
  </si>
  <si>
    <t>Организация деятельности по оказанию муниципальных услуг бюджетного учреждения «Многофункциональный центр организации и оказания государственных и муниципальных услуг Великоустюгского муниципального округа»</t>
  </si>
  <si>
    <t>11 1 50 10001</t>
  </si>
  <si>
    <t>Содержание муниципального казенного учреждения "Горстройзаказчик"</t>
  </si>
  <si>
    <t>Хозяйственное обслуживание аппарата управления</t>
  </si>
  <si>
    <t>11 1 50 10003</t>
  </si>
  <si>
    <t>Осуществление отдельных государственных полномочий в сфере организации деятельности многофункциональных центров предоставления государственных и муниципальных услуг</t>
  </si>
  <si>
    <t>11 1 50 72250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</si>
  <si>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</si>
  <si>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11 1 60 00000</t>
  </si>
  <si>
    <t>11 1 60 00001</t>
  </si>
  <si>
    <t>Мероприятия по поддержке ветеранов органов местного самоуправления</t>
  </si>
  <si>
    <t>11 1 60 00005</t>
  </si>
  <si>
    <t>Участие в некоммерческих организациях</t>
  </si>
  <si>
    <t>11 2 90 20000</t>
  </si>
  <si>
    <t>Оплата членских взносов</t>
  </si>
  <si>
    <t>11 2 90 20001</t>
  </si>
  <si>
    <t>Муниципальная программа «Управление муниципальными финансами Великоустюгского муниципального округа на 2023-2027 годы»</t>
  </si>
  <si>
    <t>18 0 50 10000</t>
  </si>
  <si>
    <t>Обеспечение централизованного ведения бюджетного (бухгалтерского) учета</t>
  </si>
  <si>
    <t>18 0 50 10001</t>
  </si>
  <si>
    <t>Расходы на выплаты персоналу казенных учреждений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</si>
  <si>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 на 2023-2027 годы»</t>
  </si>
  <si>
    <t>23 0 00 00000</t>
  </si>
  <si>
    <t>23 0 50 00000</t>
  </si>
  <si>
    <t>23 0 50 20000</t>
  </si>
  <si>
    <t xml:space="preserve">Расходы на обеспечение функций муниципальных органов </t>
  </si>
  <si>
    <t>23 0 50 20001</t>
  </si>
  <si>
    <t>Содержание муниципального имущества, в том числе объектов казны</t>
  </si>
  <si>
    <t>23 0 80 00000</t>
  </si>
  <si>
    <t>Организация и проведение работ по управлению и распоряжению имуществом</t>
  </si>
  <si>
    <t>23 0 80 10000</t>
  </si>
  <si>
    <t>23 0 80 10001</t>
  </si>
  <si>
    <t>23 0 80 10002</t>
  </si>
  <si>
    <t xml:space="preserve">Организация и проведение работ по рациональному использованию земельного комплекса </t>
  </si>
  <si>
    <t>23 0 80 20000</t>
  </si>
  <si>
    <t>23 0 80 20001</t>
  </si>
  <si>
    <t>Проведение мероприятий по описанию границ населенных пунктов</t>
  </si>
  <si>
    <t>23 0 80 20002</t>
  </si>
  <si>
    <t>Проведение комплексных кадастровых работ</t>
  </si>
  <si>
    <t>23 0 80 20003</t>
  </si>
  <si>
    <t>Проведение комплексных кадастровых работ с привлечение средств субсидии областного бюджета</t>
  </si>
  <si>
    <t>Реализация регионального проекта «Финансовая поддержка семей при рождении детей» в части предоставления денежной выплаты взамен предоставления земельного участка гражданам, имеющим трех и более детей</t>
  </si>
  <si>
    <t>23 0 P1 00000</t>
  </si>
  <si>
    <t>Осуществление отдельных государственных полномочий по предоставлению единовременной денежной выплаты взамен предоставления земельного участка гражданам, имеющим трех и более детей</t>
  </si>
  <si>
    <t>23 0 P1 72300</t>
  </si>
  <si>
    <t>НАЦИОНАЛЬНАЯ ОБОРОНА</t>
  </si>
  <si>
    <t>Мобилизационная и вневойсковая подготовка</t>
  </si>
  <si>
    <t>Обеспечение деятельности территориальных отделов администрации округа</t>
  </si>
  <si>
    <t>11 1 50 00000</t>
  </si>
  <si>
    <t>Субвенции на осуществление первичного воинского учета на территориях, где отсутствуют военные комиссариаты</t>
  </si>
  <si>
    <t>11 1 50 51180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</si>
  <si>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</si>
  <si>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</si>
  <si>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</si>
  <si>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«Обеспечение законности, правопорядка и общественной безопасности в Великоустюгском муниципальном округе на 2023-2027 годы»</t>
  </si>
  <si>
    <t>07 0 00 00000</t>
  </si>
  <si>
    <t>07 0 30 00000</t>
  </si>
  <si>
    <t xml:space="preserve">Обеспечение пожарной безопасности и безопасности проживания на территории округа </t>
  </si>
  <si>
    <t>07 0 30 10000</t>
  </si>
  <si>
    <t>Модернизация материально-технической базы в целях обеспечения пожарной безопасности округа</t>
  </si>
  <si>
    <t>07 0 30 10001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</si>
  <si>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</si>
  <si>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</si>
  <si>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</si>
  <si>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07 0 30 10003</t>
  </si>
  <si>
    <t>Резерв материальных ресурсов</t>
  </si>
  <si>
    <t>07 0 30 10004</t>
  </si>
  <si>
    <t>14</t>
  </si>
  <si>
    <t>07 0 20 00000</t>
  </si>
  <si>
    <t>Развитие  АПК «Безопасный город»</t>
  </si>
  <si>
    <t>Осуществление мер по профилактике преступлений и иных правонарушений</t>
  </si>
  <si>
    <t>07 0 30 20000</t>
  </si>
  <si>
    <t xml:space="preserve">Проведение мероприятий, направленных на предупреждение экстремизма и терроризма </t>
  </si>
  <si>
    <t>07 0 30 20001</t>
  </si>
  <si>
    <t>Обеспечение охраны общественного порядка с участием народных дружин</t>
  </si>
  <si>
    <t>07 0 30 20002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</si>
  <si>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</si>
  <si>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</si>
  <si>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</si>
  <si>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>07 0 30 20003</t>
  </si>
  <si>
    <t>Реабилитация лиц, освободившихся из мест лишения свободы</t>
  </si>
  <si>
    <t>07 0 30 40000</t>
  </si>
  <si>
    <t>07 0 30 40002</t>
  </si>
  <si>
    <t xml:space="preserve">Социальная поддержка </t>
  </si>
  <si>
    <t>07 0 60 00000</t>
  </si>
  <si>
    <t>07 0 60 20000</t>
  </si>
  <si>
    <t xml:space="preserve">03 </t>
  </si>
  <si>
    <t>07 0 60 20002</t>
  </si>
  <si>
    <t xml:space="preserve">Профилактика безнадзорности, правонарушений и преступлений несовершеннолетних </t>
  </si>
  <si>
    <t>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</t>
  </si>
  <si>
    <t>НАЦИОНАЛЬНАЯ ЭКОНОМИКА</t>
  </si>
  <si>
    <t>Общеэкономические вопросы</t>
  </si>
  <si>
    <t>Мероприятия по обеспечению безопасности</t>
  </si>
  <si>
    <t>Обеспечение профилактики правонарушений, в том числе повторных, совершаемых несовершеннолетними</t>
  </si>
  <si>
    <t>Сельское хозяйство и рыболовство</t>
  </si>
  <si>
    <t>Муниципальная программа «Комплексное развитие сельских территорий Великоустюгского муниципального округа на 2023-2027 годы»</t>
  </si>
  <si>
    <t>26 0 00 00000</t>
  </si>
  <si>
    <t>Отдельные мероприятия программы</t>
  </si>
  <si>
    <t>26 0 40 00000</t>
  </si>
  <si>
    <t>Развитие кадрового потенциала сельских территорий</t>
  </si>
  <si>
    <t>26 0 40 10000</t>
  </si>
  <si>
    <t>Проведение конкурсов профессионального мастерства в отрасли сельского хозяйства</t>
  </si>
  <si>
    <t>26 0 40 10001</t>
  </si>
  <si>
    <t xml:space="preserve">Выполнение работ по предотвращению распространения сорного растения борщевик Сосновского </t>
  </si>
  <si>
    <t>26 0 40 S1400</t>
  </si>
  <si>
    <t>26 0 80 S1400</t>
  </si>
  <si>
    <t>Водное хозяйство</t>
  </si>
  <si>
    <t>Расходы, связанные с эксплуатацией гидротехнических сооружений</t>
  </si>
  <si>
    <t>23 0 80 10003</t>
  </si>
  <si>
    <t>Транспорт</t>
  </si>
  <si>
    <t>08</t>
  </si>
  <si>
    <t>Муниципальная  программа  «Дорожная деятельность и транспортное обслуживание населения Великоустюгского муниципального округа в 2023-2027 годах»</t>
  </si>
  <si>
    <t>15 0 00 00000</t>
  </si>
  <si>
    <t>Подпрограмма «Транспортное обслуживание населения»</t>
  </si>
  <si>
    <t>15 2 00 00000</t>
  </si>
  <si>
    <t>Мероприятия в области  транспорта</t>
  </si>
  <si>
    <t>15 2 40 00000</t>
  </si>
  <si>
    <t>Поддержка автомобильного транспорта</t>
  </si>
  <si>
    <t>15 2 40 10000</t>
  </si>
  <si>
    <t>Возмещение убытков по перевозке пассажиров автомобильным транспортом по социально-значимым маршрутам</t>
  </si>
  <si>
    <t>15 2 40 10001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</si>
  <si>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</si>
  <si>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</si>
  <si>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15 2 40 S1370</t>
  </si>
  <si>
    <t>Расходы на организацию перевозок пассажиров внутренним водным транспортом</t>
  </si>
  <si>
    <t>15 2 40 20000</t>
  </si>
  <si>
    <t xml:space="preserve">Расходы на организацию речных перевозок </t>
  </si>
  <si>
    <t>15 2 40 20002</t>
  </si>
  <si>
    <t>Дорожное хозяйство (дорожные фонды)</t>
  </si>
  <si>
    <t>09</t>
  </si>
  <si>
    <t>Подпрограмма «Дорожная деятельность»</t>
  </si>
  <si>
    <t>15 1 00 00000</t>
  </si>
  <si>
    <t>Капитальные расходы, ремонты, в том числе проектно-изыскательские работы</t>
  </si>
  <si>
    <t>15 1 10 00000</t>
  </si>
  <si>
    <t xml:space="preserve">Капитальный ремонт, ремонт автомобильных дорог общего пользования местного значения, в том числе проектно-изыскательские работы </t>
  </si>
  <si>
    <t>15 1 10 00001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</si>
  <si>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</si>
  <si>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</si>
  <si>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</si>
  <si>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15 1 80 00001</t>
  </si>
  <si>
    <t>Содержание автомобильных дорог с привлечением средств Дорожного фонда области</t>
  </si>
  <si>
    <t>15 1 80 S1350</t>
  </si>
  <si>
    <t>Другие вопросы в области национальной экономики</t>
  </si>
  <si>
    <t>12</t>
  </si>
  <si>
    <t>Муниципальная программа «Экономическое развитие Великоустюгского муниципального округа на 2023-2027 годы»</t>
  </si>
  <si>
    <t>19 0 00 00000</t>
  </si>
  <si>
    <t>19 1 00 00000</t>
  </si>
  <si>
    <t>19 1 40 00000</t>
  </si>
  <si>
    <t>Пропаганда и популяризация предпринимательской деятельности</t>
  </si>
  <si>
    <t>19 1 40 20000</t>
  </si>
  <si>
    <t>Проведение мероприятий и конкурсов, направленных на популяризацию предпринимательской деятельности</t>
  </si>
  <si>
    <t>19 1 40 20001</t>
  </si>
  <si>
    <t>19 2 00 00000</t>
  </si>
  <si>
    <t>19 2 40 00000</t>
  </si>
  <si>
    <t>Оказание финансовой поддержки субъектам малого и среднего предпринимательства</t>
  </si>
  <si>
    <t>Возмещение части затрат за проезд вдоль  магистрального газопровода при доставке продовольственных товаров</t>
  </si>
  <si>
    <t>19 2 40 10001</t>
  </si>
  <si>
    <t>19 2 40 10003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</si>
  <si>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</si>
  <si>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19 2 40 S1250</t>
  </si>
  <si>
    <t>ЖИЛИЩНО- КОММУНАЛЬНОЕ ХОЗЯЙСТВО</t>
  </si>
  <si>
    <t>Жилищное хозяйство</t>
  </si>
  <si>
    <t>Муниципальная программа «Развитие жилищно-коммунального хозяйства Великоустюгского муниципального округа на 2023-2027 годы»</t>
  </si>
  <si>
    <t>17 0 00 00000</t>
  </si>
  <si>
    <t>Подпрограмма "Переселение граждан из аварийного жилищного фонда"</t>
  </si>
  <si>
    <t>17 2 00 00000</t>
  </si>
  <si>
    <t>Реализация регионального проекта "Обеспечение устойчивого сокращения непригодного для проживания жилищного фонда"</t>
  </si>
  <si>
    <t>17 2 F3 00000</t>
  </si>
  <si>
    <t>17 2 F3 67483</t>
  </si>
  <si>
    <t xml:space="preserve">Бюджетные инвестиции </t>
  </si>
  <si>
    <t>410</t>
  </si>
  <si>
    <t>Обеспечение мероприятий по переселению граждан из аварийного жилищного фонда за счет средств областного бюджета</t>
  </si>
  <si>
    <t>17 2 F3 67484</t>
  </si>
  <si>
    <t xml:space="preserve">Подпрограмма «Улучшение жилищных условий граждан» </t>
  </si>
  <si>
    <t>17 3 00 00000</t>
  </si>
  <si>
    <t>17 3 10 00000</t>
  </si>
  <si>
    <t>Капитальный ремонт и ремонт объектов жилищного фонда</t>
  </si>
  <si>
    <t>17 3 10 00001</t>
  </si>
  <si>
    <t>Взносы на капитальный ремонт общего имущества в многоквартирном доме</t>
  </si>
  <si>
    <t>23 0 80 10005</t>
  </si>
  <si>
    <t>Коммунальное хозяйство</t>
  </si>
  <si>
    <t>17 5 00 00000</t>
  </si>
  <si>
    <t>17 5 10 00000</t>
  </si>
  <si>
    <t>Строительство и реконструкция инженерных систем</t>
  </si>
  <si>
    <t>17 5 10 00001</t>
  </si>
  <si>
    <t>Капитальный ремонт и ремонт объектов коммунальной инфраструктуры</t>
  </si>
  <si>
    <t>17 5 10 00002</t>
  </si>
  <si>
    <t>Мероприятия в сфере коммунального хозяйства</t>
  </si>
  <si>
    <t>17 5 40 00000</t>
  </si>
  <si>
    <t>Содержание  объектов коммунальной инфраструктуры</t>
  </si>
  <si>
    <t>17 5 80 00000</t>
  </si>
  <si>
    <t>Расходы на содержание систем коммунальной инфраструктуры</t>
  </si>
  <si>
    <t>17 5 80 00001</t>
  </si>
  <si>
    <t>Реализация регионального проекта «Чистая вода"</t>
  </si>
  <si>
    <t>17 5 F5 00000</t>
  </si>
  <si>
    <t>17 5 F5 52430</t>
  </si>
  <si>
    <t>Благоустройство</t>
  </si>
  <si>
    <t>Капитальные расходы,  ремонты, в том числе проектно-изыскательские работы</t>
  </si>
  <si>
    <t>Подпрограмма «Формирование комфортной городской среды»</t>
  </si>
  <si>
    <t>17 1 00 00000</t>
  </si>
  <si>
    <t>17 1 10 00000</t>
  </si>
  <si>
    <t>Подготовка проектно-сметной документации</t>
  </si>
  <si>
    <t>17 1 10 00001</t>
  </si>
  <si>
    <t>Реализация регионального проекта "Формирование комфортной городской среды"</t>
  </si>
  <si>
    <t>17 1 F2 00000</t>
  </si>
  <si>
    <t>Обеспечение мероприятий по благоустройству дворовых территорий</t>
  </si>
  <si>
    <t>17 1 F2 55551</t>
  </si>
  <si>
    <t>Обеспечение мероприятий по благоустройству общественных территорий</t>
  </si>
  <si>
    <t>17 1 F2 55552</t>
  </si>
  <si>
    <t>Обеспечение цифровизации городского хозяйства</t>
  </si>
  <si>
    <t>17 1 F2 55553</t>
  </si>
  <si>
    <t xml:space="preserve">Обеспечение мероприятий по благоустройству общественных пространств </t>
  </si>
  <si>
    <t>17 1 F2 S1552</t>
  </si>
  <si>
    <t>Подпрограмма «Благоустройство территорий"</t>
  </si>
  <si>
    <t>17 4 00 00000</t>
  </si>
  <si>
    <t>Содержание объектов благоустройства</t>
  </si>
  <si>
    <t>17 4 80 00000</t>
  </si>
  <si>
    <t>Организация сбора и вывоза твердых коммунальных отходов</t>
  </si>
  <si>
    <t>17 4 80 00002</t>
  </si>
  <si>
    <t>17 4 80 00003</t>
  </si>
  <si>
    <t>Выполнение работ по озеленению территории</t>
  </si>
  <si>
    <t>17 4 80 00004</t>
  </si>
  <si>
    <t>Обеспечение мероприятий по содержанию мест массового отдыха</t>
  </si>
  <si>
    <t>17 4 80 00005</t>
  </si>
  <si>
    <t>Организация и содержание мест захоронения</t>
  </si>
  <si>
    <t>17 4 80 00006</t>
  </si>
  <si>
    <t>Прочие работы по благоустройству территории округа</t>
  </si>
  <si>
    <t>17 4 80 00007</t>
  </si>
  <si>
    <t>Обеспечение организации и обслуживания уличного освещения с привлечением субсидии областного бюджета</t>
  </si>
  <si>
    <t>17 4 80 S1090</t>
  </si>
  <si>
    <t>Другие вопросы в области жилищно-коммунального хозяйства</t>
  </si>
  <si>
    <t>17 4 50 00000</t>
  </si>
  <si>
    <t>17 4 50 20000</t>
  </si>
  <si>
    <t>17 4 50 20001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</si>
  <si>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</si>
  <si>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</si>
  <si>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</si>
  <si>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26 0 40 72110</t>
  </si>
  <si>
    <t>ОБРАЗОВАНИЕ</t>
  </si>
  <si>
    <t>07</t>
  </si>
  <si>
    <t xml:space="preserve">Дошкольное образование </t>
  </si>
  <si>
    <t xml:space="preserve"> 01 0 00 00000 </t>
  </si>
  <si>
    <t>Подпрограмма "Развитие дошкольного образования"</t>
  </si>
  <si>
    <t>01 1 00 00000</t>
  </si>
  <si>
    <t>01 1 10 00000</t>
  </si>
  <si>
    <t>Ремонты организаций дошкольного образования</t>
  </si>
  <si>
    <t>01 1 10 00001</t>
  </si>
  <si>
    <t>Бюджетные инвестиции</t>
  </si>
  <si>
    <t>01 1 20 00000</t>
  </si>
  <si>
    <t>Приобретение мебели, оборудования</t>
  </si>
  <si>
    <t>01 1 20 00001</t>
  </si>
  <si>
    <t>Реализация мероприятий по оказанию содействия в трудоустройстве незанятых инвалидов</t>
  </si>
  <si>
    <t>01 1 20 74070</t>
  </si>
  <si>
    <t>01 1 30 00000</t>
  </si>
  <si>
    <t xml:space="preserve">Мероприятия по обеспечению безопасности образовательного процесса организаций дошкольного образования </t>
  </si>
  <si>
    <t>01 1 30 00001</t>
  </si>
  <si>
    <t>01 1 40 00000</t>
  </si>
  <si>
    <t>Мероприятия в организациях дошкольного образования</t>
  </si>
  <si>
    <t>01 1 40 00001</t>
  </si>
  <si>
    <t>01 1 50 00000</t>
  </si>
  <si>
    <t>01 1 50 10000</t>
  </si>
  <si>
    <t>Содержание организаций дошкольного образования</t>
  </si>
  <si>
    <t>01 1 50 10001</t>
  </si>
  <si>
    <t xml:space="preserve">Обеспечение дошкольного образования в муниципальных образовательных организациях </t>
  </si>
  <si>
    <t>01 1 50 72010</t>
  </si>
  <si>
    <t>01 1 60 00000</t>
  </si>
  <si>
    <t>Субсидии бюджетным учреждениям</t>
  </si>
  <si>
    <t xml:space="preserve">Обеспечение питанием обучающихся с ОВЗ, не проживающих в  организациях, осуществляющих дошкольную образовательную деятельность  </t>
  </si>
  <si>
    <t>01 1 60 S1490</t>
  </si>
  <si>
    <t>Общее образование</t>
  </si>
  <si>
    <t>01 0 00 00000</t>
  </si>
  <si>
    <t>01 2 00 00000</t>
  </si>
  <si>
    <t>01 2 10 00000</t>
  </si>
  <si>
    <t>Ремонты организаций общего образования</t>
  </si>
  <si>
    <t>01 2 10 00001</t>
  </si>
  <si>
    <t>01 2 20 00000</t>
  </si>
  <si>
    <t>01 2 20 00001</t>
  </si>
  <si>
    <t>Основное мероприятие "Реализация регионального проекта "Современная школа""</t>
  </si>
  <si>
    <t>01 2 E1 00000</t>
  </si>
  <si>
    <t>Основное мероприятие "Реализация регионального проекта "Цифровая образовательная среда"</t>
  </si>
  <si>
    <t>01 2 Е4 00000</t>
  </si>
  <si>
    <t>01 2 30 00000</t>
  </si>
  <si>
    <t>Мероприятия по обеспечению безопасности образовательного процесса организаций общего образования</t>
  </si>
  <si>
    <t>01 2 30 00001</t>
  </si>
  <si>
    <t>01 2 40 00000</t>
  </si>
  <si>
    <t>Мероприятия в организациях общего образования</t>
  </si>
  <si>
    <t>01 2 40 00001</t>
  </si>
  <si>
    <t>01 2 50 00000</t>
  </si>
  <si>
    <t>01 2 50 10000</t>
  </si>
  <si>
    <t>Содержание организаций общего образования</t>
  </si>
  <si>
    <t>01 2 50 10001</t>
  </si>
  <si>
    <t>01 2 50 53031</t>
  </si>
  <si>
    <t>Обеспечение начального общего, основного общего, среднего общего образования в муниципальных общеобразовательных организациях</t>
  </si>
  <si>
    <t>01 2 50 72010</t>
  </si>
  <si>
    <t>01 2 60 00000</t>
  </si>
  <si>
    <t>Обеспечение социальной поддержки детей в организациях общего образования</t>
  </si>
  <si>
    <t>01 2 60 72020</t>
  </si>
  <si>
    <t>Социальные выплаты гражданам, кроме публичных нормативных социальных выплат</t>
  </si>
  <si>
    <t>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</si>
  <si>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</si>
  <si>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60 L3041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</si>
  <si>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</si>
  <si>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2 60 S1490</t>
  </si>
  <si>
    <t>Безопасность дорожного движения</t>
  </si>
  <si>
    <t>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</t>
  </si>
  <si>
    <t>Дополнительное образование детей</t>
  </si>
  <si>
    <t>01 3 00 00000</t>
  </si>
  <si>
    <t>01 3 20 00000</t>
  </si>
  <si>
    <t>01 3 20 00001</t>
  </si>
  <si>
    <t>01 3 Е4 00000</t>
  </si>
  <si>
    <t>01 3 30 00000</t>
  </si>
  <si>
    <t>Мероприятия по обеспечению безопасности образовательного процесса организаций дополнительного образования</t>
  </si>
  <si>
    <t>01 3 30 00001</t>
  </si>
  <si>
    <t>01 3 40 00000</t>
  </si>
  <si>
    <t>Мероприятия в организациях дополнительного образования</t>
  </si>
  <si>
    <t>01 3 40 00001</t>
  </si>
  <si>
    <t>01 3 50 00000</t>
  </si>
  <si>
    <t>01 3 50 10000</t>
  </si>
  <si>
    <t>Содержание организаций дополнительного образования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</si>
  <si>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</si>
  <si>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</si>
  <si>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</si>
  <si>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Муниципальная программа «Сохранение и развитие культуры и искусства Великоустюгского муниципального округа» на 2023-2027 годы</t>
  </si>
  <si>
    <t>02 0 00 00000</t>
  </si>
  <si>
    <t xml:space="preserve">Подпрограмма "Искусство и образование, поддержка творческих инициатив" </t>
  </si>
  <si>
    <t>02 3 00 00000</t>
  </si>
  <si>
    <t>02 3 10 00000</t>
  </si>
  <si>
    <t>Ремонты учреждений дополнительного образования детей в сфере культуры</t>
  </si>
  <si>
    <t>02 3 10 00001</t>
  </si>
  <si>
    <t>02 3 20 00000</t>
  </si>
  <si>
    <t>02 3 20 00001</t>
  </si>
  <si>
    <t>Приобретение музыкальных инструментов</t>
  </si>
  <si>
    <t>02 3 20 00002</t>
  </si>
  <si>
    <t>02 3 30 00000</t>
  </si>
  <si>
    <t>Мероприятия по обеспечению безопасности учреждений дополнительного образования детей в сфере культуры</t>
  </si>
  <si>
    <t>02 3 30 00001</t>
  </si>
  <si>
    <t>02 3 40 00000</t>
  </si>
  <si>
    <t>Участие учреждений дополнительного образования детей в конкурсах и фестивалях</t>
  </si>
  <si>
    <t>02 3 40 00001</t>
  </si>
  <si>
    <t>Повышение квалификации работников учреждений дополнительного образования детей в сфере культуры</t>
  </si>
  <si>
    <t>02 3 40 00002</t>
  </si>
  <si>
    <t>02 3 50 00000</t>
  </si>
  <si>
    <t>02 3 50 10000</t>
  </si>
  <si>
    <t>Обеспечение деятельности учреждений дополнительного образования детей в сфере культуры</t>
  </si>
  <si>
    <t>02 3 50 10001</t>
  </si>
  <si>
    <t xml:space="preserve">Молодежная политика </t>
  </si>
  <si>
    <t>Муниципальная программа «Создание условий для развития потенциала великоустюгской молодёжи» на 2023-2027 годы</t>
  </si>
  <si>
    <t>03 0 00 00000</t>
  </si>
  <si>
    <t>03 0 40 00000</t>
  </si>
  <si>
    <t>Реализация комплекса мер, направленных на поддержку, развитие созидательной активности молодёжи, реализацию её творческого потенциала</t>
  </si>
  <si>
    <t>03 0 40 10000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</si>
  <si>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</si>
  <si>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03 0 40 10001</t>
  </si>
  <si>
    <t>Патриотическое и духовно-нравственное воспитание детей и молодёжи</t>
  </si>
  <si>
    <t>03 0 40 10002</t>
  </si>
  <si>
    <t>Содействие в участии талантливой молодёжи в мероприятиях, обучении за пределами округа</t>
  </si>
  <si>
    <t>03 0 40 10003</t>
  </si>
  <si>
    <t>03 0 60 00000</t>
  </si>
  <si>
    <t>Поддержка молодёжи</t>
  </si>
  <si>
    <t>03 0 60 20000</t>
  </si>
  <si>
    <t>Поощрение именными стипендиями Главы округа наиболее одарённых обучающихся и студентов</t>
  </si>
  <si>
    <t>03 0 60 20001</t>
  </si>
  <si>
    <t>Премии за заслуги в сфере молодёжной политики</t>
  </si>
  <si>
    <t>03 0 60 20002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</si>
  <si>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</si>
  <si>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03 0 60 20003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</si>
  <si>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</si>
  <si>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03 0 60 20004</t>
  </si>
  <si>
    <t>Содействие в организации деятельности Молодёжного парламента Великоустюгского муниципального округа</t>
  </si>
  <si>
    <t>03 0 60 20005</t>
  </si>
  <si>
    <t>Предоставление на конкурсной основе безвозмездных субсидий СОНКО</t>
  </si>
  <si>
    <t>11 2 90 10000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</si>
  <si>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</si>
  <si>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</si>
  <si>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Другие вопросы в области  образования</t>
  </si>
  <si>
    <t>01 4 00 00000</t>
  </si>
  <si>
    <t>01 4 40 00000</t>
  </si>
  <si>
    <t>Проведение мероприятий, конференций в рамках повышения мастерства педагогических и руководящих работников</t>
  </si>
  <si>
    <t>01 4 40 00001</t>
  </si>
  <si>
    <t>Мероприятия по проведению оздоровительной кампании детей</t>
  </si>
  <si>
    <t>01 4 40 00002</t>
  </si>
  <si>
    <t>01 4 50 00000</t>
  </si>
  <si>
    <t>01 4 50 20000</t>
  </si>
  <si>
    <t>Обеспечение деятельности управления образования</t>
  </si>
  <si>
    <t>01 4 50 20001</t>
  </si>
  <si>
    <t>01 4 60 00000</t>
  </si>
  <si>
    <t>Обеспечение социальной поддержки педагогических работников</t>
  </si>
  <si>
    <t>01 4 60 10000</t>
  </si>
  <si>
    <t xml:space="preserve">Выплата компенсации платы за найм жилого помещения </t>
  </si>
  <si>
    <t>01 4 60 10001</t>
  </si>
  <si>
    <t xml:space="preserve">Выплата компенсации транспортных расходов </t>
  </si>
  <si>
    <t>01 4 60 10002</t>
  </si>
  <si>
    <t>Единовременное пособие молодым специалистам</t>
  </si>
  <si>
    <t>01 4 60 10003</t>
  </si>
  <si>
    <t>Закрепление педагогических кадров в муниципальных образовательных организациях</t>
  </si>
  <si>
    <t>01 4 60 20000</t>
  </si>
  <si>
    <t>Выплаты стипендий студентам</t>
  </si>
  <si>
    <t>01 4 60 20001</t>
  </si>
  <si>
    <t>Стипендии</t>
  </si>
  <si>
    <t>340</t>
  </si>
  <si>
    <t>02 3 60 00000</t>
  </si>
  <si>
    <t>Выплата компенсации платы за найм жилого помещения работникам дополнительного образования детей в сфере культуры</t>
  </si>
  <si>
    <t>02 3 60 00001</t>
  </si>
  <si>
    <t>11 1 40 10001</t>
  </si>
  <si>
    <t>КУЛЬТУРА, КИНЕМАТОГРАФИЯ</t>
  </si>
  <si>
    <t xml:space="preserve">Культура </t>
  </si>
  <si>
    <t>Подпрограмма «Развитие библиотечного дела в Великоустюгском муниципальном округе»</t>
  </si>
  <si>
    <t>02 1 00 00000</t>
  </si>
  <si>
    <t>02 1 10 00000</t>
  </si>
  <si>
    <t>Ремонты МКУК «Великоустюгская ЦБС»</t>
  </si>
  <si>
    <t>02 1 10 00001</t>
  </si>
  <si>
    <t>02 1 10 00001</t>
  </si>
  <si>
    <t>Ремонты в рамках реализации проекта «Сельская библиотека»</t>
  </si>
  <si>
    <t>02 1 10 S1960</t>
  </si>
  <si>
    <t>02 1 20 00000</t>
  </si>
  <si>
    <t>Комплектование библиотечных фондов</t>
  </si>
  <si>
    <t>02 1 20 00002</t>
  </si>
  <si>
    <t>02 1 20 S1960</t>
  </si>
  <si>
    <t>02 1 40 00000</t>
  </si>
  <si>
    <t>Организация информационно-просветительских мероприятий</t>
  </si>
  <si>
    <t>02 1 40 00001</t>
  </si>
  <si>
    <t>Повышение квалификации кадрового состава учреждения</t>
  </si>
  <si>
    <t>02 1 40 00002</t>
  </si>
  <si>
    <t>02 1 50 00000</t>
  </si>
  <si>
    <t>02 1 50 10000</t>
  </si>
  <si>
    <t>Обеспечение деятельности МКУК «Великоустюгская ЦБС»</t>
  </si>
  <si>
    <t>02 1 50 10001</t>
  </si>
  <si>
    <t>Реализация регионального проекта "Творческие люди"</t>
  </si>
  <si>
    <t>02 1 А2 00000</t>
  </si>
  <si>
    <t>Государственная поддержка лучших сельских учреждений культуры и лучших работников сельских учреждений культуры</t>
  </si>
  <si>
    <t>02 1 А2 55192</t>
  </si>
  <si>
    <t>Подпрограмма «Сохранение и развитие культурного потенциала Великоустюгского муниципального округа»</t>
  </si>
  <si>
    <t>02 2 00 00000</t>
  </si>
  <si>
    <t>02 2 10 00000</t>
  </si>
  <si>
    <t>Ремонты учреждений культуры</t>
  </si>
  <si>
    <t>02 2 10 00001</t>
  </si>
  <si>
    <t>Ремонты в рамках реализации проекта «Сельский дом культуры»</t>
  </si>
  <si>
    <t>02 2 10 S1960</t>
  </si>
  <si>
    <t>02 2 20 00000</t>
  </si>
  <si>
    <t>02 2 20 00001</t>
  </si>
  <si>
    <t>02 2 30 00000</t>
  </si>
  <si>
    <t>Мероприятия по обеспечению безопасности учреждений культуры</t>
  </si>
  <si>
    <t>02 2 30 00001</t>
  </si>
  <si>
    <t>02 2 40 00000</t>
  </si>
  <si>
    <t>Организация и проведение мероприятий, посвящённых праздничным датам</t>
  </si>
  <si>
    <t>02 2 40 10000</t>
  </si>
  <si>
    <t>Организация и проведение культурно-массовых мероприятий, посвящённых праздничным датам</t>
  </si>
  <si>
    <t>02 2 40 10001</t>
  </si>
  <si>
    <t>Обеспечение сохранности наследия традиционной народной культуры</t>
  </si>
  <si>
    <t>02 2 40 20000</t>
  </si>
  <si>
    <t>Реализация проектов в сфере сохранения традиционной народной культуры, пополнение собрания фольклорно-этнографических материалов, проведение экспедиций</t>
  </si>
  <si>
    <t>02 2 40 20001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</si>
  <si>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</si>
  <si>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02 2 40 20002</t>
  </si>
  <si>
    <t>Повышение квалификации работников учреждений культуры</t>
  </si>
  <si>
    <t>Повышение квалификации работников учреждений культуры, в т.ч. за пределами области</t>
  </si>
  <si>
    <t>02 2 50 00000</t>
  </si>
  <si>
    <t>02 2 50 10000</t>
  </si>
  <si>
    <t>Обеспечение деятельности учреждений культуры (домов культуры)</t>
  </si>
  <si>
    <t>02 2 50 10001</t>
  </si>
  <si>
    <t>Поддержка поэтов, писателей, художников, мастеров народно-художественных промыслов (проведение выставок, пленэров, фестивалей, печать литературных сборников)</t>
  </si>
  <si>
    <t>02 3 40 00003</t>
  </si>
  <si>
    <t>Информационное обеспечение туристской деятельности и продвижение туристского продукта округа</t>
  </si>
  <si>
    <t>Проведение обучающих семинаров в рамках проекта «Электронный гражданин»</t>
  </si>
  <si>
    <t>Другие вопросы в области культуры, кинематографии</t>
  </si>
  <si>
    <t>02 2 50 20000</t>
  </si>
  <si>
    <t>Обеспечение деятельности аппарата управления культуры</t>
  </si>
  <si>
    <t>02 2 50 20001</t>
  </si>
  <si>
    <t>02 2 60 00000</t>
  </si>
  <si>
    <t>Выплата компенсации платы за найм жилого помещения работникам культуры в сфере культурно-досуговой деятельности</t>
  </si>
  <si>
    <t>02 2 60 00001</t>
  </si>
  <si>
    <t>Создание новых объектов показа и новых туристских маршрутов</t>
  </si>
  <si>
    <t>Проведение конкурса проектов   на новый туристический маршрут, на новый объект показа</t>
  </si>
  <si>
    <t>Профилактика употребления психотропных веществ</t>
  </si>
  <si>
    <t>07 0 30 60000</t>
  </si>
  <si>
    <t>Профилактика незаконного оборота наркотиков, зависимости от психоактивных веществ, снижение масштабов злоупотребления алкогольной продукцией</t>
  </si>
  <si>
    <t>07 0 30 60001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</si>
  <si>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</si>
  <si>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</si>
  <si>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</si>
  <si>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26 0 40 72230</t>
  </si>
  <si>
    <t>Другие вопросы в области здравоохранения</t>
  </si>
  <si>
    <t>Муниципальная  программа «Создание условий для  улучшения кадровой ситуации в бюджетных учреждениях здравоохранения Великоустюгского муниципального округа на 2023-2027  годы»</t>
  </si>
  <si>
    <t>10 0 00 00000</t>
  </si>
  <si>
    <t>Обеспечение жильём</t>
  </si>
  <si>
    <t>10 0 20 00000</t>
  </si>
  <si>
    <t>Создание условий для оказания медицинской помощи населению на территории муниципального округа в соответствии с территориальной программой государственных гарантий бесплатного оказания гражданам медицинской помощи</t>
  </si>
  <si>
    <t>10 0 20 40000</t>
  </si>
  <si>
    <t>10 0 20 40001</t>
  </si>
  <si>
    <t>Мероприятия в сфере здравоохранения</t>
  </si>
  <si>
    <t>10 0 40 00000</t>
  </si>
  <si>
    <t>Проведение мероприятий по профессиональной ориентационной работы среди школьников старших классов и выпускников школ</t>
  </si>
  <si>
    <t>10 0 40 10000</t>
  </si>
  <si>
    <t xml:space="preserve">Популяризация профессии медицинского работника </t>
  </si>
  <si>
    <t>10 0 40 10001</t>
  </si>
  <si>
    <t>10 0 60 00000</t>
  </si>
  <si>
    <t xml:space="preserve">Единовременные выплаты </t>
  </si>
  <si>
    <t xml:space="preserve">Единовременные выплаты врачам узких специальностей  </t>
  </si>
  <si>
    <t>Компенсация платы за найм жилого помещения</t>
  </si>
  <si>
    <t>СОЦИАЛЬНАЯ ПОЛИТИКА</t>
  </si>
  <si>
    <t>Пенсионное обеспечение</t>
  </si>
  <si>
    <t>Социальные гарантии муниципальным служащим при выходе на пенсию</t>
  </si>
  <si>
    <t>11 1 60 00002</t>
  </si>
  <si>
    <t>Публичные нормативные социальные выплаты гражданам</t>
  </si>
  <si>
    <t>310</t>
  </si>
  <si>
    <t>Социальное обеспечение населения</t>
  </si>
  <si>
    <t>03 0 60 L4970</t>
  </si>
  <si>
    <t>Выплаты почётным гражданам Великоустюгского муниципального округа</t>
  </si>
  <si>
    <t>11 1 60 00003</t>
  </si>
  <si>
    <t>Публичные нормативные выплаты гражданам несоциального характера</t>
  </si>
  <si>
    <t>330</t>
  </si>
  <si>
    <t>17 3 60 00000</t>
  </si>
  <si>
    <t>Осуществление полномочий 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</si>
  <si>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17 3 60 51760</t>
  </si>
  <si>
    <t>26 0 60 00000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</si>
  <si>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</si>
  <si>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26 0 60 00001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</si>
  <si>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</si>
  <si>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</si>
  <si>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</si>
  <si>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Оказание содействия в проведении СОНКО социально направленных мероприятий на территории округа</t>
  </si>
  <si>
    <t>11 2 90 10010</t>
  </si>
  <si>
    <t>Физическая культура</t>
  </si>
  <si>
    <t>Муниципальная  программа "Развитие физической культуры и спорта в Великоустюгском муниципальном округе на 2023-2027 годы"</t>
  </si>
  <si>
    <t>12 0 00 00000</t>
  </si>
  <si>
    <t>12 0 10 00000</t>
  </si>
  <si>
    <t>12 0 20 00000</t>
  </si>
  <si>
    <t>12 0 50 00000</t>
  </si>
  <si>
    <t>12 0 50 10000</t>
  </si>
  <si>
    <t>Массовый спорт</t>
  </si>
  <si>
    <t>Мероприятия в области физической культуры и спорта</t>
  </si>
  <si>
    <t>12 0 40 00000</t>
  </si>
  <si>
    <t>Участие и проведение спортивных мероприятий в соответствии с календарным планом</t>
  </si>
  <si>
    <t>12 0 40 10000</t>
  </si>
  <si>
    <t>Организация и проведение мероприятий округа</t>
  </si>
  <si>
    <t>12 0 40 10001</t>
  </si>
  <si>
    <t>Система подготовки спортивного резерва</t>
  </si>
  <si>
    <t>12 0 40 20000</t>
  </si>
  <si>
    <t>Повышение квалификации в области физической культуры и спорта</t>
  </si>
  <si>
    <t>12 0 40 20001</t>
  </si>
  <si>
    <t>Физическая культура по месту жительства и (или) по месту отдыха организованных занятий граждан "Народный тренер"</t>
  </si>
  <si>
    <t>Компенсация за найм жилого помещения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</si>
  <si>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</si>
  <si>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</si>
  <si>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12 0 40 10002</t>
  </si>
  <si>
    <t>12 0 P5 00000</t>
  </si>
  <si>
    <t>СРЕДСТВА МАССОВОЙ ИНФОРМАЦИИ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</si>
  <si>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</si>
  <si>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</si>
  <si>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ВСЕГО</t>
  </si>
  <si>
    <t>12 0 10 00001</t>
  </si>
  <si>
    <t>12 0 20 00001</t>
  </si>
  <si>
    <t>Проведение ремонтов учреждений физической культуры и спорта</t>
  </si>
  <si>
    <t>Укрепление материально-технической базы учреждений физической культуры и спорта</t>
  </si>
  <si>
    <t>Организация и проведение конкурсов в рамках «Прокопиевская ярмарка» и «Никольская ярмарка»</t>
  </si>
  <si>
    <t>12 0 50 10001</t>
  </si>
  <si>
    <t>10 0 60 20001</t>
  </si>
  <si>
    <t>10 0 60 20002</t>
  </si>
  <si>
    <t>11 1 50 20003</t>
  </si>
  <si>
    <t>02 2 40 40000</t>
  </si>
  <si>
    <t>02 2 40 40001</t>
  </si>
  <si>
    <t>07 0 60 80000</t>
  </si>
  <si>
    <t>07 0 60 80002</t>
  </si>
  <si>
    <t>07 0 30 80000</t>
  </si>
  <si>
    <t>07 0 30 80001</t>
  </si>
  <si>
    <t>07 0 30 90000</t>
  </si>
  <si>
    <t>07 0 30 90001</t>
  </si>
  <si>
    <t>10 0 60 60000</t>
  </si>
  <si>
    <t>10 0 60 60003</t>
  </si>
  <si>
    <t>Другие вопросы в области национальной безопасности и правоохранительной деятельности</t>
  </si>
  <si>
    <t>07 0 60 10000</t>
  </si>
  <si>
    <t>07 0 60 10002</t>
  </si>
  <si>
    <t>Предоставление финансовой поддержки членам народных дружин, участвующим в профилактике и (или) тушении пожаров</t>
  </si>
  <si>
    <t>Укомплектование сельских ФАПов мебелью и необходимым оборудованием</t>
  </si>
  <si>
    <t>Единовременные выплаты специалистам ФАПов, амбулаторий, врачебных амбулаторий, участковых больниц г. Красавино, Кузино, терапевтического отделения поликлиники</t>
  </si>
  <si>
    <t>Подпрограмма "Развитие общего образования"</t>
  </si>
  <si>
    <t>Подпрограмма "Развитие дополнительного образования"</t>
  </si>
  <si>
    <t>18 0 50 20001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</si>
  <si>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</si>
  <si>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11 1 40 10005</t>
  </si>
  <si>
    <t>12 0 60 00000</t>
  </si>
  <si>
    <t>12 0 60 00001</t>
  </si>
  <si>
    <t>Проведение противопожарных и охранных мероприятий</t>
  </si>
  <si>
    <t>Муниципальная программа "Развитие  системы образования Великоустюгского муниципального округа на 2023-2027 годы"</t>
  </si>
  <si>
    <t>10 0 60 20000</t>
  </si>
  <si>
    <t>Сбор, удаление отходов и очистка сточных вод</t>
  </si>
  <si>
    <t>01 2 ЕВ 00000</t>
  </si>
  <si>
    <t>Основное мероприятие "Реализация регионального проекта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</si>
  <si>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</si>
  <si>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ЕВ 51790</t>
  </si>
  <si>
    <t>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</si>
  <si>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2 50 S1460</t>
  </si>
  <si>
    <t>01 1 50 S1460</t>
  </si>
  <si>
    <t>12 0 40 S1760</t>
  </si>
  <si>
    <t>07 0 20 S1060</t>
  </si>
  <si>
    <t>Приобретение услуг распределительно-логистического центра на поставки продовольственных товаров для муниципальных общеобразовательных организаций</t>
  </si>
  <si>
    <t>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</t>
  </si>
  <si>
    <t>23 0 50 70030</t>
  </si>
  <si>
    <t>17 4 50 70030</t>
  </si>
  <si>
    <t>01 4 50 70030</t>
  </si>
  <si>
    <t>02 2 50 70030</t>
  </si>
  <si>
    <t>18 0 50 10002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</si>
  <si>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</si>
  <si>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</si>
  <si>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17 4 50 72314</t>
  </si>
  <si>
    <t>Единовременная выплата средним медицинским работникам (медицинским сестрам/братьям),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</si>
  <si>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>10 0 60 20003</t>
  </si>
  <si>
    <t>17 5 10 S3150</t>
  </si>
  <si>
    <t xml:space="preserve">Предоставление субсидий на улучшение жилищных условий граждан, проживающих на сельских территориях </t>
  </si>
  <si>
    <t>26 0 60 L5764</t>
  </si>
  <si>
    <t>Реализация мероприятий по модернизации школьных систем образования</t>
  </si>
  <si>
    <t>01 2 10 L7500</t>
  </si>
  <si>
    <t>23 0 80 S5110</t>
  </si>
  <si>
    <t>Создание условий для занятия инвалидов, лиц с ограниченными возможностями здоровья физической культурой и спортом</t>
  </si>
  <si>
    <t>Мероприятия в области физической культуры и спорта в рамках национального проекта "Демография"</t>
  </si>
  <si>
    <t>12 0 50 70030</t>
  </si>
  <si>
    <t>Обеспечение мероприятий по благоустройству дворовых территорий многоквартирных домов</t>
  </si>
  <si>
    <t>17 1 F2 S1551</t>
  </si>
  <si>
    <t>06 0 50 70030</t>
  </si>
  <si>
    <t>02 3 50 70030</t>
  </si>
  <si>
    <t>02 1 50 70030</t>
  </si>
  <si>
    <t>Подпрограмма "Благоустройство территорий"</t>
  </si>
  <si>
    <t>17 4 50 10000</t>
  </si>
  <si>
    <t>17 4 50 10001</t>
  </si>
  <si>
    <t>02 2 40 L5170</t>
  </si>
  <si>
    <t>02 2 20 L5170</t>
  </si>
  <si>
    <t>Техническое оснащение театров</t>
  </si>
  <si>
    <t>Поддержка творческой деятельности театров</t>
  </si>
  <si>
    <t>19 1 40 30001</t>
  </si>
  <si>
    <t>17 2 10 00000</t>
  </si>
  <si>
    <t>17 2 10 00001</t>
  </si>
  <si>
    <t xml:space="preserve">Обеспечение  мероприятий по переселению граждан из аварийного жилищного фонда без привлечения счет средств областного бюджета </t>
  </si>
  <si>
    <t>17 3 60 S1750</t>
  </si>
  <si>
    <t>Мероприятия по приспособлению жилого помещения и общего имущества в многоквартирном доме с учётом потребностей инвалидов</t>
  </si>
  <si>
    <t>17 5 40 00002</t>
  </si>
  <si>
    <t>Возмещение части затрат  организаций коммунального комплекса</t>
  </si>
  <si>
    <t>17 5 40 00003</t>
  </si>
  <si>
    <t>Техническое диагностирование инженерных систем</t>
  </si>
  <si>
    <t>01 2 10 S1440</t>
  </si>
  <si>
    <t>01 2 20 S1440</t>
  </si>
  <si>
    <t>17 4 40 00001</t>
  </si>
  <si>
    <t>17 4 40 00000</t>
  </si>
  <si>
    <t>Мероприятия в сфере благоустройства</t>
  </si>
  <si>
    <t>Организация и проведение конкурсов в сфере благоустройства территорий</t>
  </si>
  <si>
    <t>19 1 40 30000</t>
  </si>
  <si>
    <t>Возмещение части затрат по оказанию услуг бань при предоставлении дополнительных мер социальной поддержки отдельным категориям граждан</t>
  </si>
  <si>
    <t>Укрепление материально-технической базы в рамках проектов "Сельская библиотека" и "Комплектование книжных фондов"</t>
  </si>
  <si>
    <t>Укрепление материально-технической базы в рамках проекта "Сельская библиотека"</t>
  </si>
  <si>
    <t>Укрепление материально-технической базы в рамках проекта "Комплектование книжных фондов"</t>
  </si>
  <si>
    <t>02 1 20 S1961</t>
  </si>
  <si>
    <t>02 1 20 S1962</t>
  </si>
  <si>
    <t>Мероприятия по обеспечению условий для организации питания обучающихся (ремонт)</t>
  </si>
  <si>
    <t>Мероприятия по обеспечению условий для организации питания обучающихся (приобретение оборудования)</t>
  </si>
  <si>
    <t>01 3 Е4 52130</t>
  </si>
  <si>
    <t>01 2 Е4 52130</t>
  </si>
  <si>
    <t>01 2 E1 51720</t>
  </si>
  <si>
    <t>Оснащение (обновление МТБ)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</si>
  <si>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Основное мероприятие "Реализация регионального проекта "Успех каждого ребенка""</t>
  </si>
  <si>
    <t>Оснащение (обновление МТБ)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</si>
  <si>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01 2 Е2 00000</t>
  </si>
  <si>
    <t>01 2 Е2 51710</t>
  </si>
  <si>
    <t>Реализация дополнительных общеразвивающих программ по виду спорта "Самбо"</t>
  </si>
  <si>
    <t>01 3 50 70030</t>
  </si>
  <si>
    <t>01 2 50 70030</t>
  </si>
  <si>
    <t>01 1 50 70030</t>
  </si>
  <si>
    <t>Подпрограмма  «Развитие туризма»</t>
  </si>
  <si>
    <t>19 3 00 00000</t>
  </si>
  <si>
    <t>19 3 40 00000</t>
  </si>
  <si>
    <t>19 3 40 20000</t>
  </si>
  <si>
    <t>19 3 40 20001</t>
  </si>
  <si>
    <t>19 3 40 60000</t>
  </si>
  <si>
    <t>19 3 40 60001</t>
  </si>
  <si>
    <t>Организация и проведение праздничных мероприятий</t>
  </si>
  <si>
    <t>19 3 40 60002</t>
  </si>
  <si>
    <t>19 3 40 60004</t>
  </si>
  <si>
    <t>Прочие непрограммные расходы</t>
  </si>
  <si>
    <t>90 0 90 00000</t>
  </si>
  <si>
    <t>17 4 80 00001</t>
  </si>
  <si>
    <t>Обеспечение организации и обслуживания уличного освещения</t>
  </si>
  <si>
    <t>Обеспечение мероприятий по переселению граждан из аварийного жилищного фонда счет средств, поступивших от публично-правовой компании "Фонд развития территорий"</t>
  </si>
  <si>
    <t xml:space="preserve">Cтроительство и реконструкция (модернизация) объектов питьевого водоснабжения </t>
  </si>
  <si>
    <t xml:space="preserve">Выполнение работ  по содержанию тротуаров и общественных территорий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</si>
  <si>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</si>
  <si>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Содержание муниципального бюджетного учреждение "Благоустройство"</t>
  </si>
  <si>
    <t>07 0 30 40001</t>
  </si>
  <si>
    <t>11 1 40 10006</t>
  </si>
  <si>
    <t>Мероприятия по охране труда и специальной оценке условий труда в органах местного самоуправления</t>
  </si>
  <si>
    <t>Оплата обучения курсов повышения квалификации, профессиональной подготовки, семинаров, участие в форумах</t>
  </si>
  <si>
    <t>17 4 50 10002</t>
  </si>
  <si>
    <t>90 0 90 00001</t>
  </si>
  <si>
    <t>01 1 20 S1180</t>
  </si>
  <si>
    <t>01 2 20 S1180</t>
  </si>
  <si>
    <t>Исполнение судебных актов, решений налогового органа</t>
  </si>
  <si>
    <t>Социальная профилактика лиц, находящихся в трудной жизненной ситуации</t>
  </si>
  <si>
    <t>Финансовое обеспечение МБУ ДО "Спортивная школа Великоустюгского округа"</t>
  </si>
  <si>
    <t>Капитальные расходы, ремонты, в том числе проектно-изыскательные работы</t>
  </si>
  <si>
    <t>Мероприятия по  подготовке объектов теплоэнергетики, находящихся в муниципальной собственности, к работе в осенне-зимний период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</si>
  <si>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</si>
  <si>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Подпрограмма "Другие вопросы в области  образования"</t>
  </si>
  <si>
    <t>11 2 90 10003</t>
  </si>
  <si>
    <t>Мероприятия по приспособлению зданий и помещений муниципальных дошкольных образовательных организаций для беспрепятственного доступа инвалидов (детей-инвалидов)</t>
  </si>
  <si>
    <t>Мероприятия по приспособлению зданий и помещений муниципальных общеобразовательных организаций для беспрепятственного доступа инвалидов (детей-инвалидов)</t>
  </si>
  <si>
    <t>Обновление материально-технической базы общеобразовательных организаций для внедрения цифровой образовательной среды и развития цифровых навыков обучающихся</t>
  </si>
  <si>
    <t xml:space="preserve">Обеспечение деятельности аппарата управления строительства и жилищно-коммунального хозяйства </t>
  </si>
  <si>
    <t>Комплектование книжных фондов школьных библиотек</t>
  </si>
  <si>
    <t>01 2 20 00002</t>
  </si>
  <si>
    <t>01 2 20 00003</t>
  </si>
  <si>
    <t>Поддержка общеобразовательных организаций по результатам единого государственного экзамена</t>
  </si>
  <si>
    <t>15 1 80 S1510</t>
  </si>
  <si>
    <t>15 2 20 00000</t>
  </si>
  <si>
    <t>15 2 20 97330</t>
  </si>
  <si>
    <t>Расходы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</si>
  <si>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Содержание опорной сети автомобильных дорог местного значения</t>
  </si>
  <si>
    <t xml:space="preserve">Предоставление государственной поддержки (социальных выплат) молодым семьям на приобретение (строительство) жилья </t>
  </si>
  <si>
    <r>
      <t>Подпрограмма «Взаимодействие с социально ориентированными некоммерческими организациями</t>
    </r>
    <r>
      <rPr>
        <b/>
        <sz val="14"/>
        <rFont val="Times New Roman"/>
        <family val="1"/>
        <charset val="204"/>
      </rPr>
      <t>»</t>
    </r>
  </si>
  <si>
    <t>Сумма</t>
  </si>
  <si>
    <t>Наименование расходов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</si>
  <si>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2024 год</t>
  </si>
  <si>
    <t>тыс. рублей</t>
  </si>
  <si>
    <t xml:space="preserve">Приобретение современных средств для хранения документов </t>
  </si>
  <si>
    <t>Подготовка и проведение официальных приёмов Главы Великоустюгского муниципального округа</t>
  </si>
  <si>
    <t>Оказание содействия лицам, оказавшимся в трудной жизненной ситуации в их трудовой занятости</t>
  </si>
  <si>
    <t>Выполнение работ по распоряжению земельными участками</t>
  </si>
  <si>
    <t>Выполнение работ по распоряжению имуществом</t>
  </si>
  <si>
    <t>Прочие расходы</t>
  </si>
  <si>
    <t>18 0 90 00000</t>
  </si>
  <si>
    <t>18 0 90 00002</t>
  </si>
  <si>
    <t>Обслуживание муниципального долга</t>
  </si>
  <si>
    <t>730</t>
  </si>
  <si>
    <t>07 0 60 10003</t>
  </si>
  <si>
    <t>Обеспечение пожарной безопасности и безопасности проживания на территории округа</t>
  </si>
  <si>
    <t>Предоставление дополнительной меры социальной поддержки в виде единовременной денежной выплаты</t>
  </si>
  <si>
    <t>Уплата процентов за пользование кредитом</t>
  </si>
  <si>
    <t>830</t>
  </si>
  <si>
    <t>Исполнение судебных актов</t>
  </si>
  <si>
    <t>23 0 80 10004</t>
  </si>
  <si>
    <t>Выполнение работ по сносу объектов аварийного жилищного фонда</t>
  </si>
  <si>
    <t>15 1 10 S1360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</si>
  <si>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</si>
  <si>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Ремонты организаций дополнительного образования</t>
  </si>
  <si>
    <t>01 3 10 00001</t>
  </si>
  <si>
    <t>01 3 10 00000</t>
  </si>
  <si>
    <t>19 3 40 60005</t>
  </si>
  <si>
    <t>Участие во всероссийских и региональных выставках и мероприятиях</t>
  </si>
  <si>
    <t>15 2 40 10002</t>
  </si>
  <si>
    <t>Мероприятия по обеспечению перевозок пассажиров автомобильным транспортом</t>
  </si>
  <si>
    <t>Мероприятия по разработке проектно- сметной документации на строительство полигонов твёрдых коммунальных отходов (в том числе с объектами обработки твёрдых коммунальных отходов)</t>
  </si>
  <si>
    <t>Реализация регионального проекта "Комплексная система обращения с твёрдыми коммунальными отходами"</t>
  </si>
  <si>
    <t>17 5 G2 00000</t>
  </si>
  <si>
    <t>17 5 G2 S3330</t>
  </si>
  <si>
    <t>17 5 10 S3370</t>
  </si>
  <si>
    <t xml:space="preserve">Разработка проекта рекультивации земельных участков, занятых несанкционированными свалками </t>
  </si>
  <si>
    <t>18 0 10 00000</t>
  </si>
  <si>
    <t>18 0 10 S2270</t>
  </si>
  <si>
    <t>Капитальные расходы, ремонты, в том числе проектно-изыскательские работы, в рамках проекта «Народный бюджет»</t>
  </si>
  <si>
    <t>Содержание объектов благоустройства, в рамках проекта «Народный бюджет»</t>
  </si>
  <si>
    <t>18 0 20 00000</t>
  </si>
  <si>
    <t>18 0 20 S2270</t>
  </si>
  <si>
    <t>Укрепление материально-технической базы, в рамках проекта «Народный бюджет»</t>
  </si>
  <si>
    <t>18 0 80 00000</t>
  </si>
  <si>
    <t>18 0 80 S2270</t>
  </si>
  <si>
    <t>17 4 10 S3350</t>
  </si>
  <si>
    <t>17 4 10 00000</t>
  </si>
  <si>
    <t>Обустройство систем уличного освещения</t>
  </si>
  <si>
    <t>02 1 20 00001</t>
  </si>
  <si>
    <t>Обеспечение мероприятий по обустройству контейнерных площадок</t>
  </si>
  <si>
    <t>Подготовка спортивного резерва для спортивных сборных команд Вологодской области</t>
  </si>
  <si>
    <t>17 4 80 S1100</t>
  </si>
  <si>
    <t>12 0 P5 S1730</t>
  </si>
  <si>
    <t>02 1 30 00000</t>
  </si>
  <si>
    <t>02 1 30 00001</t>
  </si>
  <si>
    <t>Мероприятия по обеспечению безопасности МКУК "Великоустюгская ЦБС"</t>
  </si>
  <si>
    <t>12 0 30 00000</t>
  </si>
  <si>
    <t>Укрепление материально-технической базы учреждений физической культуры и спорта в рамках мероприятия «Пропаганда физической культуры и спорта»</t>
  </si>
  <si>
    <t>12 0 20 S1040</t>
  </si>
  <si>
    <t>01 1 20 S1990</t>
  </si>
  <si>
    <t>Мероприятия по обеспечению условий для дошкольного образования</t>
  </si>
  <si>
    <t>01 2 20 S1010</t>
  </si>
  <si>
    <t>Организация школьных музеев</t>
  </si>
  <si>
    <t>01 2 20 S1070</t>
  </si>
  <si>
    <t>Мероприятия по созданию агроклассов и (или) лесных классов</t>
  </si>
  <si>
    <t>01 2 50 S1070</t>
  </si>
  <si>
    <t>01 2 50 S1520</t>
  </si>
  <si>
    <t>Подпрограмма  «Модернизация системы коммунальной инфраструктуры»</t>
  </si>
  <si>
    <t>Возмещение части затрат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</si>
  <si>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Подпрограмма «Развитие туризма»</t>
  </si>
  <si>
    <t>Расходы по содержанию муниципального имущества (в том числе казны)</t>
  </si>
  <si>
    <t>Подпрограмма «Развитие малого и среднего предпринимательства»</t>
  </si>
  <si>
    <t>Подпрограмма «Развитие торговли»</t>
  </si>
  <si>
    <t>Подпрограмма «Модернизация системы коммунальной инфраструктуры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</si>
  <si>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на 2023-2027 годы»</t>
  </si>
  <si>
    <t>Проектирование и строительство распределительных газовых сетей</t>
  </si>
  <si>
    <t>17 5 10 S3120</t>
  </si>
  <si>
    <t>15 1 10 S1350</t>
  </si>
  <si>
    <t>Капитальный ремонт, ремонт автомобильных дорог с привлечением средств Дорожного фонда области</t>
  </si>
  <si>
    <t>19 2 40 S1251</t>
  </si>
  <si>
    <t>Возмещение части затрат на горюче-смазочные материалы на доставку товаров в «социально-значимые» магазины</t>
  </si>
  <si>
    <t>19 2 20 00000</t>
  </si>
  <si>
    <t>Обустройство ярмарочных домиков холодильным и торговым оборудованием для реализации фермерской продукции</t>
  </si>
  <si>
    <t>19 2 20 20001</t>
  </si>
  <si>
    <t>Возмещение части затрат на приобретение специализированного автотранспорта для развития мобильной торговли</t>
  </si>
  <si>
    <t>19 2 20 S1050</t>
  </si>
  <si>
    <t>17 1 10 S1553</t>
  </si>
  <si>
    <t>Обустройство детских и спортивных площадок</t>
  </si>
  <si>
    <t>Другие вопросы в области охраны окружающей среды</t>
  </si>
  <si>
    <t>12 0 30 S1160</t>
  </si>
  <si>
    <t>02 1 30 S1570</t>
  </si>
  <si>
    <t xml:space="preserve">Мероприятия по обеспечению антитеррористической защищённости МКУК «Великоустюгская ЦБС» </t>
  </si>
  <si>
    <t>Мероприятия по обеспечению антитеррористической защищённости учреждений дополнительного образования детей в сфере культуры</t>
  </si>
  <si>
    <t>02 3 30 S1570</t>
  </si>
  <si>
    <t xml:space="preserve">Мероприятия по обеспечению антитеррористической защищённости учреждений культуры </t>
  </si>
  <si>
    <t>02 2 30 S1570</t>
  </si>
  <si>
    <t>12 0 40 S1610</t>
  </si>
  <si>
    <t>Мероприятия по антитеррористической защищённости учреждений физической культуры и спорта</t>
  </si>
  <si>
    <t>01 2 50 50501</t>
  </si>
  <si>
    <t>Ежемесячное денежное вознаграждение советникам директоров по взаимодействию с детскими общественными объединениями муниципальных общеобразовательных организаций</t>
  </si>
  <si>
    <t>02 2 20 S1963</t>
  </si>
  <si>
    <t>Укрепление материально-технической базы в рамках проекта «Молодёжный инструментальный ансамбль»</t>
  </si>
  <si>
    <t>02 2 20 S1960</t>
  </si>
  <si>
    <t>Приобретение музыкальных инструментов в рамках проекта «Молодёжный инструментальный ансамбль»</t>
  </si>
  <si>
    <t>19 2 20 S1805</t>
  </si>
  <si>
    <t>Возмещение части затрат на приобретение мобильных пунктов быстрого питания</t>
  </si>
  <si>
    <t>Мероприятий в области национальной экономики</t>
  </si>
  <si>
    <t>19 2 40 10000</t>
  </si>
  <si>
    <t>Субсидии автономным учреждениям</t>
  </si>
  <si>
    <t>26 0 10 00000</t>
  </si>
  <si>
    <t>Благоустройство территорий</t>
  </si>
  <si>
    <t>26 0 10 00002</t>
  </si>
  <si>
    <t>620</t>
  </si>
  <si>
    <t>01 4 50 10000</t>
  </si>
  <si>
    <t>01 4 50 10001</t>
  </si>
  <si>
    <t>Организация деятельности муниципальных учреждений</t>
  </si>
  <si>
    <t>Организация питания отдельных категорий обучающихся</t>
  </si>
  <si>
    <t>ФИЗИЧЕСКАЯ КУЛЬТУРА И СПОРТ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</si>
  <si>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</si>
  <si>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</si>
  <si>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</si>
  <si>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Непрограммные расходы на проведение прочих мероприятий округа</t>
  </si>
  <si>
    <t>90 0 90 00002</t>
  </si>
  <si>
    <t>Субсидии (гранты в форме субсидий), не подлежащие казначейскому сопровождению</t>
  </si>
  <si>
    <t>11 1 50 55490</t>
  </si>
  <si>
    <t>Иные межбюджетные трансферты, предоставляемые из федерального бюджета, за достижение показателей деятельности органов исполнительно власти</t>
  </si>
  <si>
    <t xml:space="preserve">                                                                                     Приложение 3                                                                                       к решению Великоустюгской Думы от 24.12.2024 №   "О внесении изменений в решение Великоустюгской Думы от 08.12.2023 №  145  "О бюджете  Великоустюгского муниципального округа на 2024 год  и плановый период 2025 и 2026 годов"  </t>
  </si>
  <si>
    <t xml:space="preserve">                                                                                        Приложение 3                                                                                       к решению Великоустюгской Думы от 08.12.2023  №  145  "О бюджете  Великоустюгского муниципального округа на 2024 год  и плановый период 2025 и 2026 годов"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</si>
</sst>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4"/>
      <color rgb="FF0070C0"/>
      <name val="Times New Roman"/>
      <family val="1"/>
      <charset val="204"/>
    </font>
    <font>
      <i/>
      <sz val="14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2" fillId="0" borderId="1">
      <protection locked="0"/>
    </xf>
    <xf numFmtId="0" fontId="5" fillId="0" borderId="0"/>
    <xf numFmtId="0" fontId="4" fillId="0" borderId="0"/>
    <xf numFmtId="0" fontId="4" fillId="0" borderId="0"/>
    <xf numFmtId="164" fontId="1" fillId="0" borderId="0" applyFont="0" applyFill="0" applyBorder="0" applyAlignment="0" applyProtection="0"/>
    <xf numFmtId="0" fontId="2" fillId="0" borderId="0">
      <protection locked="0"/>
    </xf>
  </cellStyleXfs>
  <cellXfs count="108">
    <xf numFmtId="0" fontId="0" fillId="0" borderId="0" xfId="0"/>
    <xf numFmtId="0" fontId="9" fillId="0" borderId="0" xfId="0" applyFont="1" applyFill="1" applyAlignment="1">
      <alignment horizontal="right"/>
    </xf>
    <xf numFmtId="0" fontId="9" fillId="0" borderId="0" xfId="0" applyFont="1" applyFill="1"/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49" fontId="9" fillId="0" borderId="2" xfId="8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/>
    </xf>
    <xf numFmtId="0" fontId="8" fillId="0" borderId="0" xfId="0" applyFont="1" applyFill="1"/>
    <xf numFmtId="0" fontId="9" fillId="0" borderId="2" xfId="9" applyNumberFormat="1" applyFont="1" applyFill="1" applyBorder="1" applyAlignment="1" applyProtection="1">
      <alignment horizontal="center" wrapText="1"/>
      <protection hidden="1"/>
    </xf>
    <xf numFmtId="49" fontId="8" fillId="0" borderId="2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 wrapText="1"/>
    </xf>
    <xf numFmtId="0" fontId="10" fillId="0" borderId="0" xfId="0" applyFont="1" applyFill="1" applyBorder="1"/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/>
    </xf>
    <xf numFmtId="4" fontId="9" fillId="0" borderId="0" xfId="0" applyNumberFormat="1" applyFont="1" applyFill="1" applyAlignment="1">
      <alignment horizontal="right"/>
    </xf>
    <xf numFmtId="49" fontId="8" fillId="0" borderId="2" xfId="8" applyNumberFormat="1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/>
    </xf>
    <xf numFmtId="2" fontId="9" fillId="0" borderId="0" xfId="0" applyNumberFormat="1" applyFont="1" applyFill="1" applyAlignment="1">
      <alignment horizontal="right"/>
    </xf>
    <xf numFmtId="2" fontId="8" fillId="0" borderId="0" xfId="0" applyNumberFormat="1" applyFont="1" applyFill="1" applyAlignment="1">
      <alignment horizontal="right"/>
    </xf>
    <xf numFmtId="0" fontId="8" fillId="0" borderId="0" xfId="0" applyFont="1" applyFill="1" applyBorder="1"/>
    <xf numFmtId="0" fontId="11" fillId="0" borderId="0" xfId="0" applyFont="1" applyFill="1"/>
    <xf numFmtId="0" fontId="11" fillId="0" borderId="0" xfId="0" applyFont="1" applyFill="1" applyBorder="1"/>
    <xf numFmtId="0" fontId="12" fillId="0" borderId="0" xfId="0" applyFont="1" applyFill="1"/>
    <xf numFmtId="2" fontId="12" fillId="0" borderId="0" xfId="0" applyNumberFormat="1" applyFont="1" applyFill="1" applyAlignment="1">
      <alignment horizontal="right"/>
    </xf>
    <xf numFmtId="2" fontId="13" fillId="0" borderId="0" xfId="0" applyNumberFormat="1" applyFont="1" applyFill="1" applyAlignment="1">
      <alignment horizontal="right"/>
    </xf>
    <xf numFmtId="0" fontId="13" fillId="0" borderId="0" xfId="0" applyFont="1" applyFill="1"/>
    <xf numFmtId="0" fontId="14" fillId="0" borderId="0" xfId="0" applyFont="1" applyFill="1" applyBorder="1"/>
    <xf numFmtId="0" fontId="12" fillId="0" borderId="0" xfId="0" applyFont="1" applyFill="1" applyBorder="1"/>
    <xf numFmtId="0" fontId="9" fillId="2" borderId="0" xfId="0" applyFont="1" applyFill="1"/>
    <xf numFmtId="0" fontId="12" fillId="2" borderId="0" xfId="0" applyFont="1" applyFill="1"/>
    <xf numFmtId="49" fontId="9" fillId="0" borderId="2" xfId="8" applyNumberFormat="1" applyFont="1" applyFill="1" applyBorder="1" applyAlignment="1">
      <alignment horizontal="center" wrapText="1"/>
    </xf>
    <xf numFmtId="49" fontId="8" fillId="0" borderId="4" xfId="0" applyNumberFormat="1" applyFont="1" applyFill="1" applyBorder="1" applyAlignment="1">
      <alignment horizontal="center"/>
    </xf>
    <xf numFmtId="49" fontId="8" fillId="0" borderId="17" xfId="0" applyNumberFormat="1" applyFont="1" applyFill="1" applyBorder="1" applyAlignment="1">
      <alignment horizontal="left" vertical="center" wrapText="1"/>
    </xf>
    <xf numFmtId="49" fontId="9" fillId="0" borderId="18" xfId="0" applyNumberFormat="1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18" xfId="9" applyNumberFormat="1" applyFont="1" applyFill="1" applyBorder="1" applyAlignment="1" applyProtection="1">
      <alignment horizontal="left" vertical="center" wrapText="1"/>
      <protection hidden="1"/>
    </xf>
    <xf numFmtId="49" fontId="9" fillId="0" borderId="18" xfId="8" applyNumberFormat="1" applyFont="1" applyFill="1" applyBorder="1" applyAlignment="1">
      <alignment horizontal="left" vertical="center" wrapText="1"/>
    </xf>
    <xf numFmtId="49" fontId="9" fillId="0" borderId="18" xfId="8" applyNumberFormat="1" applyFont="1" applyFill="1" applyBorder="1" applyAlignment="1">
      <alignment wrapText="1"/>
    </xf>
    <xf numFmtId="0" fontId="9" fillId="0" borderId="18" xfId="8" applyNumberFormat="1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vertical="top" wrapText="1"/>
    </xf>
    <xf numFmtId="0" fontId="9" fillId="0" borderId="18" xfId="9" applyNumberFormat="1" applyFont="1" applyFill="1" applyBorder="1" applyAlignment="1" applyProtection="1">
      <alignment vertical="top" wrapText="1"/>
      <protection hidden="1"/>
    </xf>
    <xf numFmtId="49" fontId="9" fillId="0" borderId="18" xfId="0" applyNumberFormat="1" applyFont="1" applyFill="1" applyBorder="1" applyAlignment="1">
      <alignment vertical="top" wrapText="1"/>
    </xf>
    <xf numFmtId="0" fontId="9" fillId="0" borderId="18" xfId="0" applyFont="1" applyFill="1" applyBorder="1" applyAlignment="1">
      <alignment horizontal="left" vertical="center" wrapText="1"/>
    </xf>
    <xf numFmtId="49" fontId="9" fillId="0" borderId="18" xfId="8" applyNumberFormat="1" applyFont="1" applyFill="1" applyBorder="1" applyAlignment="1">
      <alignment vertical="top" wrapText="1"/>
    </xf>
    <xf numFmtId="49" fontId="8" fillId="0" borderId="18" xfId="0" applyNumberFormat="1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justify" vertical="center" wrapText="1"/>
    </xf>
    <xf numFmtId="0" fontId="9" fillId="0" borderId="18" xfId="0" applyFont="1" applyFill="1" applyBorder="1" applyAlignment="1">
      <alignment wrapText="1"/>
    </xf>
    <xf numFmtId="0" fontId="9" fillId="0" borderId="18" xfId="9" applyNumberFormat="1" applyFont="1" applyFill="1" applyBorder="1" applyAlignment="1" applyProtection="1">
      <alignment horizontal="left" wrapText="1"/>
      <protection hidden="1"/>
    </xf>
    <xf numFmtId="2" fontId="9" fillId="0" borderId="18" xfId="0" applyNumberFormat="1" applyFont="1" applyFill="1" applyBorder="1" applyAlignment="1">
      <alignment horizontal="left" vertical="center" wrapText="1"/>
    </xf>
    <xf numFmtId="49" fontId="9" fillId="0" borderId="18" xfId="0" applyNumberFormat="1" applyFont="1" applyFill="1" applyBorder="1" applyAlignment="1">
      <alignment wrapText="1"/>
    </xf>
    <xf numFmtId="0" fontId="9" fillId="0" borderId="18" xfId="0" applyNumberFormat="1" applyFont="1" applyFill="1" applyBorder="1" applyAlignment="1">
      <alignment vertical="center" wrapText="1"/>
    </xf>
    <xf numFmtId="49" fontId="9" fillId="0" borderId="18" xfId="8" applyNumberFormat="1" applyFont="1" applyFill="1" applyBorder="1" applyAlignment="1">
      <alignment horizontal="left" wrapText="1"/>
    </xf>
    <xf numFmtId="0" fontId="9" fillId="0" borderId="18" xfId="0" applyNumberFormat="1" applyFont="1" applyFill="1" applyBorder="1" applyAlignment="1" applyProtection="1">
      <alignment horizontal="left" vertical="center" wrapText="1"/>
    </xf>
    <xf numFmtId="0" fontId="9" fillId="0" borderId="18" xfId="9" applyNumberFormat="1" applyFont="1" applyFill="1" applyBorder="1" applyAlignment="1" applyProtection="1">
      <alignment wrapText="1"/>
      <protection hidden="1"/>
    </xf>
    <xf numFmtId="0" fontId="9" fillId="0" borderId="18" xfId="0" applyNumberFormat="1" applyFont="1" applyFill="1" applyBorder="1" applyAlignment="1" applyProtection="1">
      <alignment horizontal="left" vertical="top" wrapText="1"/>
    </xf>
    <xf numFmtId="0" fontId="8" fillId="0" borderId="18" xfId="9" applyNumberFormat="1" applyFont="1" applyFill="1" applyBorder="1" applyAlignment="1" applyProtection="1">
      <alignment horizontal="left" vertical="center" wrapText="1"/>
      <protection hidden="1"/>
    </xf>
    <xf numFmtId="0" fontId="9" fillId="0" borderId="18" xfId="9" applyNumberFormat="1" applyFont="1" applyFill="1" applyBorder="1" applyAlignment="1" applyProtection="1">
      <alignment horizontal="left" vertical="top" wrapText="1"/>
      <protection hidden="1"/>
    </xf>
    <xf numFmtId="0" fontId="9" fillId="0" borderId="18" xfId="0" applyFont="1" applyFill="1" applyBorder="1" applyAlignment="1">
      <alignment horizontal="left" vertical="center"/>
    </xf>
    <xf numFmtId="0" fontId="9" fillId="0" borderId="18" xfId="8" applyFont="1" applyFill="1" applyBorder="1" applyAlignment="1">
      <alignment vertical="top" wrapText="1"/>
    </xf>
    <xf numFmtId="0" fontId="8" fillId="0" borderId="18" xfId="9" applyNumberFormat="1" applyFont="1" applyFill="1" applyBorder="1" applyAlignment="1" applyProtection="1">
      <alignment horizontal="left" vertical="justify" wrapText="1"/>
      <protection hidden="1"/>
    </xf>
    <xf numFmtId="49" fontId="9" fillId="0" borderId="18" xfId="8" applyNumberFormat="1" applyFont="1" applyFill="1" applyBorder="1" applyAlignment="1">
      <alignment horizontal="left" vertical="justify" wrapText="1"/>
    </xf>
    <xf numFmtId="165" fontId="7" fillId="0" borderId="21" xfId="0" applyNumberFormat="1" applyFont="1" applyFill="1" applyBorder="1" applyAlignment="1">
      <alignment horizontal="right"/>
    </xf>
    <xf numFmtId="165" fontId="6" fillId="0" borderId="22" xfId="0" applyNumberFormat="1" applyFont="1" applyFill="1" applyBorder="1" applyAlignment="1">
      <alignment horizontal="right"/>
    </xf>
    <xf numFmtId="165" fontId="6" fillId="0" borderId="22" xfId="8" applyNumberFormat="1" applyFont="1" applyFill="1" applyBorder="1" applyAlignment="1">
      <alignment horizontal="right"/>
    </xf>
    <xf numFmtId="165" fontId="7" fillId="0" borderId="22" xfId="0" applyNumberFormat="1" applyFont="1" applyFill="1" applyBorder="1" applyAlignment="1">
      <alignment horizontal="right"/>
    </xf>
    <xf numFmtId="165" fontId="6" fillId="0" borderId="22" xfId="11" applyNumberFormat="1" applyFont="1" applyFill="1" applyBorder="1" applyAlignment="1">
      <alignment horizontal="right"/>
    </xf>
    <xf numFmtId="165" fontId="7" fillId="0" borderId="22" xfId="8" applyNumberFormat="1" applyFont="1" applyFill="1" applyBorder="1" applyAlignment="1">
      <alignment horizontal="right"/>
    </xf>
    <xf numFmtId="49" fontId="8" fillId="0" borderId="13" xfId="0" applyNumberFormat="1" applyFont="1" applyFill="1" applyBorder="1" applyAlignment="1">
      <alignment horizontal="center"/>
    </xf>
    <xf numFmtId="49" fontId="8" fillId="0" borderId="14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/>
    </xf>
    <xf numFmtId="49" fontId="9" fillId="0" borderId="8" xfId="8" applyNumberFormat="1" applyFont="1" applyFill="1" applyBorder="1" applyAlignment="1">
      <alignment horizontal="center"/>
    </xf>
    <xf numFmtId="49" fontId="9" fillId="0" borderId="9" xfId="8" applyNumberFormat="1" applyFont="1" applyFill="1" applyBorder="1" applyAlignment="1">
      <alignment horizontal="center"/>
    </xf>
    <xf numFmtId="2" fontId="9" fillId="0" borderId="9" xfId="0" applyNumberFormat="1" applyFont="1" applyFill="1" applyBorder="1" applyAlignment="1">
      <alignment horizontal="center"/>
    </xf>
    <xf numFmtId="0" fontId="9" fillId="0" borderId="9" xfId="0" applyNumberFormat="1" applyFont="1" applyFill="1" applyBorder="1" applyAlignment="1">
      <alignment horizontal="center"/>
    </xf>
    <xf numFmtId="49" fontId="8" fillId="0" borderId="8" xfId="0" applyNumberFormat="1" applyFont="1" applyFill="1" applyBorder="1" applyAlignment="1">
      <alignment horizontal="center"/>
    </xf>
    <xf numFmtId="49" fontId="8" fillId="0" borderId="9" xfId="0" applyNumberFormat="1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49" fontId="8" fillId="0" borderId="9" xfId="8" applyNumberFormat="1" applyFont="1" applyFill="1" applyBorder="1" applyAlignment="1">
      <alignment horizontal="center"/>
    </xf>
    <xf numFmtId="2" fontId="9" fillId="0" borderId="8" xfId="0" applyNumberFormat="1" applyFont="1" applyFill="1" applyBorder="1" applyAlignment="1">
      <alignment horizontal="center"/>
    </xf>
    <xf numFmtId="49" fontId="8" fillId="0" borderId="8" xfId="8" applyNumberFormat="1" applyFont="1" applyFill="1" applyBorder="1" applyAlignment="1">
      <alignment horizontal="center"/>
    </xf>
    <xf numFmtId="49" fontId="9" fillId="0" borderId="23" xfId="8" applyNumberFormat="1" applyFont="1" applyFill="1" applyBorder="1" applyAlignment="1">
      <alignment horizontal="left" vertical="justify" wrapText="1"/>
    </xf>
    <xf numFmtId="49" fontId="9" fillId="0" borderId="24" xfId="8" applyNumberFormat="1" applyFont="1" applyFill="1" applyBorder="1" applyAlignment="1">
      <alignment horizontal="center"/>
    </xf>
    <xf numFmtId="49" fontId="9" fillId="0" borderId="3" xfId="8" applyNumberFormat="1" applyFont="1" applyFill="1" applyBorder="1" applyAlignment="1">
      <alignment horizontal="center"/>
    </xf>
    <xf numFmtId="49" fontId="9" fillId="0" borderId="25" xfId="8" applyNumberFormat="1" applyFont="1" applyFill="1" applyBorder="1" applyAlignment="1">
      <alignment horizontal="center"/>
    </xf>
    <xf numFmtId="165" fontId="6" fillId="0" borderId="26" xfId="0" applyNumberFormat="1" applyFont="1" applyFill="1" applyBorder="1" applyAlignment="1">
      <alignment horizontal="right"/>
    </xf>
    <xf numFmtId="0" fontId="8" fillId="0" borderId="27" xfId="0" applyFont="1" applyFill="1" applyBorder="1" applyAlignment="1">
      <alignment horizontal="left" vertical="center"/>
    </xf>
    <xf numFmtId="0" fontId="8" fillId="0" borderId="28" xfId="0" applyFont="1" applyFill="1" applyBorder="1" applyAlignment="1"/>
    <xf numFmtId="0" fontId="8" fillId="0" borderId="29" xfId="0" applyFont="1" applyFill="1" applyBorder="1" applyAlignment="1"/>
    <xf numFmtId="0" fontId="8" fillId="0" borderId="29" xfId="0" applyFont="1" applyFill="1" applyBorder="1" applyAlignment="1">
      <alignment horizontal="center"/>
    </xf>
    <xf numFmtId="0" fontId="8" fillId="0" borderId="30" xfId="0" applyFont="1" applyFill="1" applyBorder="1" applyAlignment="1">
      <alignment horizontal="center"/>
    </xf>
    <xf numFmtId="165" fontId="7" fillId="0" borderId="31" xfId="0" applyNumberFormat="1" applyFont="1" applyFill="1" applyBorder="1" applyAlignment="1">
      <alignment horizontal="right" vertical="center"/>
    </xf>
    <xf numFmtId="49" fontId="8" fillId="0" borderId="18" xfId="8" applyNumberFormat="1" applyFont="1" applyFill="1" applyBorder="1" applyAlignment="1">
      <alignment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 vertical="top" wrapText="1"/>
    </xf>
    <xf numFmtId="0" fontId="7" fillId="0" borderId="0" xfId="9" applyNumberFormat="1" applyFont="1" applyFill="1" applyAlignment="1" applyProtection="1">
      <alignment horizontal="center" vertical="center" wrapText="1"/>
      <protection hidden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</cellXfs>
  <cellStyles count="1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Excel Built-in Normal" xfId="8"/>
    <cellStyle name="Обычный" xfId="0" builtinId="0"/>
    <cellStyle name="Обычный 2" xfId="9"/>
    <cellStyle name="Обычный 2 2" xfId="10"/>
    <cellStyle name="Финансовый" xfId="11" builtinId="3"/>
    <cellStyle name="Џђћ–…ќ’ќ›‰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05"/>
  <sheetViews>
    <sheetView tabSelected="1" view="pageBreakPreview" zoomScale="60" zoomScaleNormal="60" workbookViewId="0">
      <selection activeCell="F1195" sqref="F1195"/>
    </sheetView>
  </sheetViews>
  <sheetFormatPr defaultColWidth="8.28515625" defaultRowHeight="18.75" x14ac:dyDescent="0.3"/>
  <cols>
    <col min="1" max="1" width="77.7109375" style="15" customWidth="1"/>
    <col min="2" max="2" width="9.28515625" style="2" customWidth="1"/>
    <col min="3" max="3" width="7" style="2" customWidth="1"/>
    <col min="4" max="4" width="20.140625" style="16" customWidth="1"/>
    <col min="5" max="5" width="7.7109375" style="16" customWidth="1"/>
    <col min="6" max="6" width="24" style="1" customWidth="1"/>
    <col min="7" max="16384" width="8.28515625" style="2"/>
  </cols>
  <sheetData>
    <row r="1" spans="1:6" ht="161.25" customHeight="1" x14ac:dyDescent="0.3">
      <c r="B1" s="98" t="s">
        <v>958</v>
      </c>
      <c r="C1" s="98"/>
      <c r="D1" s="98"/>
      <c r="E1" s="98"/>
      <c r="F1" s="98"/>
    </row>
    <row r="2" spans="1:6" ht="126" customHeight="1" x14ac:dyDescent="0.3">
      <c r="B2" s="98" t="s">
        <v>959</v>
      </c>
      <c r="C2" s="98"/>
      <c r="D2" s="98"/>
      <c r="E2" s="98"/>
      <c r="F2" s="98"/>
    </row>
    <row r="3" spans="1:6" ht="76.900000000000006" customHeight="1" x14ac:dyDescent="0.3">
      <c r="A3" s="99" t="s">
        <v>833</v>
      </c>
      <c r="B3" s="99"/>
      <c r="C3" s="99"/>
      <c r="D3" s="99"/>
      <c r="E3" s="99"/>
      <c r="F3" s="99"/>
    </row>
    <row r="4" spans="1:6" ht="33.75" customHeight="1" thickBot="1" x14ac:dyDescent="0.35">
      <c r="A4" s="3"/>
      <c r="B4" s="4"/>
      <c r="C4" s="4"/>
      <c r="D4" s="5"/>
      <c r="E4" s="5"/>
      <c r="F4" s="2" t="s">
        <v>834</v>
      </c>
    </row>
    <row r="5" spans="1:6" ht="33.75" customHeight="1" x14ac:dyDescent="0.3">
      <c r="A5" s="100" t="s">
        <v>832</v>
      </c>
      <c r="B5" s="102" t="s">
        <v>2</v>
      </c>
      <c r="C5" s="104" t="s">
        <v>3</v>
      </c>
      <c r="D5" s="104" t="s">
        <v>5</v>
      </c>
      <c r="E5" s="106" t="s">
        <v>4</v>
      </c>
      <c r="F5" s="96" t="s">
        <v>831</v>
      </c>
    </row>
    <row r="6" spans="1:6" ht="17.25" customHeight="1" thickBot="1" x14ac:dyDescent="0.35">
      <c r="A6" s="101"/>
      <c r="B6" s="103"/>
      <c r="C6" s="105"/>
      <c r="D6" s="105"/>
      <c r="E6" s="107"/>
      <c r="F6" s="97"/>
    </row>
    <row r="7" spans="1:6" s="23" customFormat="1" ht="27.4" customHeight="1" x14ac:dyDescent="0.3">
      <c r="A7" s="35" t="s">
        <v>34</v>
      </c>
      <c r="B7" s="70" t="s">
        <v>13</v>
      </c>
      <c r="C7" s="34" t="s">
        <v>0</v>
      </c>
      <c r="D7" s="34"/>
      <c r="E7" s="71"/>
      <c r="F7" s="64">
        <f>+F8+F14+F26+F65+F71+F98+F102</f>
        <v>432903.5</v>
      </c>
    </row>
    <row r="8" spans="1:6" s="10" customFormat="1" ht="37.5" x14ac:dyDescent="0.3">
      <c r="A8" s="36" t="s">
        <v>35</v>
      </c>
      <c r="B8" s="72" t="s">
        <v>13</v>
      </c>
      <c r="C8" s="6" t="s">
        <v>1</v>
      </c>
      <c r="D8" s="6"/>
      <c r="E8" s="73"/>
      <c r="F8" s="65">
        <f t="shared" ref="F8:F12" si="0">+F9</f>
        <v>6598.7000000000007</v>
      </c>
    </row>
    <row r="9" spans="1:6" ht="20.25" x14ac:dyDescent="0.3">
      <c r="A9" s="36" t="s">
        <v>36</v>
      </c>
      <c r="B9" s="72" t="s">
        <v>13</v>
      </c>
      <c r="C9" s="6" t="s">
        <v>1</v>
      </c>
      <c r="D9" s="6" t="s">
        <v>37</v>
      </c>
      <c r="E9" s="73"/>
      <c r="F9" s="65">
        <f t="shared" si="0"/>
        <v>6598.7000000000007</v>
      </c>
    </row>
    <row r="10" spans="1:6" ht="37.5" x14ac:dyDescent="0.3">
      <c r="A10" s="37" t="s">
        <v>38</v>
      </c>
      <c r="B10" s="72" t="s">
        <v>13</v>
      </c>
      <c r="C10" s="6" t="s">
        <v>1</v>
      </c>
      <c r="D10" s="8" t="s">
        <v>39</v>
      </c>
      <c r="E10" s="73" t="s">
        <v>27</v>
      </c>
      <c r="F10" s="65">
        <f t="shared" si="0"/>
        <v>6598.7000000000007</v>
      </c>
    </row>
    <row r="11" spans="1:6" ht="20.25" x14ac:dyDescent="0.3">
      <c r="A11" s="37" t="s">
        <v>52</v>
      </c>
      <c r="B11" s="72" t="s">
        <v>13</v>
      </c>
      <c r="C11" s="6" t="s">
        <v>1</v>
      </c>
      <c r="D11" s="8" t="s">
        <v>41</v>
      </c>
      <c r="E11" s="73"/>
      <c r="F11" s="65">
        <f t="shared" si="0"/>
        <v>6598.7000000000007</v>
      </c>
    </row>
    <row r="12" spans="1:6" ht="37.5" x14ac:dyDescent="0.3">
      <c r="A12" s="37" t="s">
        <v>40</v>
      </c>
      <c r="B12" s="72" t="s">
        <v>13</v>
      </c>
      <c r="C12" s="6" t="s">
        <v>1</v>
      </c>
      <c r="D12" s="8" t="s">
        <v>42</v>
      </c>
      <c r="E12" s="73"/>
      <c r="F12" s="65">
        <f t="shared" si="0"/>
        <v>6598.7000000000007</v>
      </c>
    </row>
    <row r="13" spans="1:6" s="25" customFormat="1" ht="37.5" x14ac:dyDescent="0.3">
      <c r="A13" s="38" t="s">
        <v>43</v>
      </c>
      <c r="B13" s="72" t="s">
        <v>13</v>
      </c>
      <c r="C13" s="6" t="s">
        <v>1</v>
      </c>
      <c r="D13" s="6" t="s">
        <v>42</v>
      </c>
      <c r="E13" s="73" t="s">
        <v>44</v>
      </c>
      <c r="F13" s="65">
        <v>6598.7000000000007</v>
      </c>
    </row>
    <row r="14" spans="1:6" s="10" customFormat="1" ht="56.25" x14ac:dyDescent="0.3">
      <c r="A14" s="36" t="s">
        <v>45</v>
      </c>
      <c r="B14" s="72" t="s">
        <v>13</v>
      </c>
      <c r="C14" s="6" t="s">
        <v>25</v>
      </c>
      <c r="D14" s="6"/>
      <c r="E14" s="73"/>
      <c r="F14" s="65">
        <f t="shared" ref="F14:F15" si="1">+F15</f>
        <v>6761.7</v>
      </c>
    </row>
    <row r="15" spans="1:6" ht="75" x14ac:dyDescent="0.3">
      <c r="A15" s="39" t="s">
        <v>7</v>
      </c>
      <c r="B15" s="74" t="s">
        <v>13</v>
      </c>
      <c r="C15" s="7" t="s">
        <v>25</v>
      </c>
      <c r="D15" s="7" t="s">
        <v>6</v>
      </c>
      <c r="E15" s="75"/>
      <c r="F15" s="66">
        <f t="shared" si="1"/>
        <v>6761.7</v>
      </c>
    </row>
    <row r="16" spans="1:6" ht="37.5" x14ac:dyDescent="0.3">
      <c r="A16" s="39" t="s">
        <v>46</v>
      </c>
      <c r="B16" s="74" t="s">
        <v>13</v>
      </c>
      <c r="C16" s="7" t="s">
        <v>25</v>
      </c>
      <c r="D16" s="7" t="s">
        <v>47</v>
      </c>
      <c r="E16" s="75"/>
      <c r="F16" s="66">
        <f>+F17</f>
        <v>6761.7</v>
      </c>
    </row>
    <row r="17" spans="1:6" ht="37.5" x14ac:dyDescent="0.3">
      <c r="A17" s="39" t="s">
        <v>16</v>
      </c>
      <c r="B17" s="74" t="s">
        <v>13</v>
      </c>
      <c r="C17" s="7" t="s">
        <v>25</v>
      </c>
      <c r="D17" s="7" t="s">
        <v>51</v>
      </c>
      <c r="E17" s="75"/>
      <c r="F17" s="66">
        <f>+F24+F18+F22</f>
        <v>6761.7</v>
      </c>
    </row>
    <row r="18" spans="1:6" ht="20.25" x14ac:dyDescent="0.3">
      <c r="A18" s="37" t="s">
        <v>52</v>
      </c>
      <c r="B18" s="74" t="s">
        <v>13</v>
      </c>
      <c r="C18" s="7" t="s">
        <v>25</v>
      </c>
      <c r="D18" s="7" t="s">
        <v>53</v>
      </c>
      <c r="E18" s="75"/>
      <c r="F18" s="66">
        <f t="shared" ref="F18" si="2">+F19</f>
        <v>5365.9</v>
      </c>
    </row>
    <row r="19" spans="1:6" ht="20.25" x14ac:dyDescent="0.3">
      <c r="A19" s="37" t="s">
        <v>54</v>
      </c>
      <c r="B19" s="74" t="s">
        <v>13</v>
      </c>
      <c r="C19" s="7" t="s">
        <v>25</v>
      </c>
      <c r="D19" s="7" t="s">
        <v>55</v>
      </c>
      <c r="E19" s="75"/>
      <c r="F19" s="66">
        <f t="shared" ref="F19" si="3">+F20+F21</f>
        <v>5365.9</v>
      </c>
    </row>
    <row r="20" spans="1:6" s="25" customFormat="1" ht="37.5" x14ac:dyDescent="0.3">
      <c r="A20" s="38" t="s">
        <v>43</v>
      </c>
      <c r="B20" s="74" t="s">
        <v>13</v>
      </c>
      <c r="C20" s="7" t="s">
        <v>25</v>
      </c>
      <c r="D20" s="7" t="s">
        <v>55</v>
      </c>
      <c r="E20" s="75" t="s">
        <v>44</v>
      </c>
      <c r="F20" s="65">
        <v>4025.7</v>
      </c>
    </row>
    <row r="21" spans="1:6" s="25" customFormat="1" ht="37.5" x14ac:dyDescent="0.3">
      <c r="A21" s="38" t="s">
        <v>28</v>
      </c>
      <c r="B21" s="74" t="s">
        <v>13</v>
      </c>
      <c r="C21" s="7" t="s">
        <v>25</v>
      </c>
      <c r="D21" s="7" t="s">
        <v>55</v>
      </c>
      <c r="E21" s="75" t="s">
        <v>29</v>
      </c>
      <c r="F21" s="65">
        <v>1340.2</v>
      </c>
    </row>
    <row r="22" spans="1:6" ht="56.25" x14ac:dyDescent="0.3">
      <c r="A22" s="40" t="s">
        <v>957</v>
      </c>
      <c r="B22" s="74" t="s">
        <v>13</v>
      </c>
      <c r="C22" s="7" t="s">
        <v>25</v>
      </c>
      <c r="D22" s="6" t="s">
        <v>956</v>
      </c>
      <c r="E22" s="75"/>
      <c r="F22" s="66">
        <f>+F23</f>
        <v>35.1</v>
      </c>
    </row>
    <row r="23" spans="1:6" s="25" customFormat="1" ht="37.5" x14ac:dyDescent="0.3">
      <c r="A23" s="38" t="s">
        <v>43</v>
      </c>
      <c r="B23" s="74" t="s">
        <v>13</v>
      </c>
      <c r="C23" s="7" t="s">
        <v>25</v>
      </c>
      <c r="D23" s="7" t="s">
        <v>956</v>
      </c>
      <c r="E23" s="75" t="s">
        <v>44</v>
      </c>
      <c r="F23" s="65">
        <v>35.1</v>
      </c>
    </row>
    <row r="24" spans="1:6" ht="37.5" x14ac:dyDescent="0.3">
      <c r="A24" s="36" t="s">
        <v>22</v>
      </c>
      <c r="B24" s="74" t="s">
        <v>13</v>
      </c>
      <c r="C24" s="7" t="s">
        <v>25</v>
      </c>
      <c r="D24" s="6" t="s">
        <v>56</v>
      </c>
      <c r="E24" s="75"/>
      <c r="F24" s="66">
        <f>+F25</f>
        <v>1360.7</v>
      </c>
    </row>
    <row r="25" spans="1:6" s="25" customFormat="1" ht="37.5" x14ac:dyDescent="0.3">
      <c r="A25" s="38" t="s">
        <v>43</v>
      </c>
      <c r="B25" s="74" t="s">
        <v>13</v>
      </c>
      <c r="C25" s="7" t="s">
        <v>25</v>
      </c>
      <c r="D25" s="7" t="s">
        <v>56</v>
      </c>
      <c r="E25" s="75" t="s">
        <v>44</v>
      </c>
      <c r="F25" s="65">
        <v>1360.7</v>
      </c>
    </row>
    <row r="26" spans="1:6" s="10" customFormat="1" ht="56.25" x14ac:dyDescent="0.3">
      <c r="A26" s="36" t="s">
        <v>719</v>
      </c>
      <c r="B26" s="72" t="s">
        <v>13</v>
      </c>
      <c r="C26" s="6" t="s">
        <v>57</v>
      </c>
      <c r="D26" s="6"/>
      <c r="E26" s="73"/>
      <c r="F26" s="65">
        <f>+F27+F62</f>
        <v>139248.80000000002</v>
      </c>
    </row>
    <row r="27" spans="1:6" ht="75" x14ac:dyDescent="0.3">
      <c r="A27" s="39" t="s">
        <v>7</v>
      </c>
      <c r="B27" s="72" t="s">
        <v>13</v>
      </c>
      <c r="C27" s="6" t="s">
        <v>57</v>
      </c>
      <c r="D27" s="7" t="s">
        <v>6</v>
      </c>
      <c r="E27" s="73"/>
      <c r="F27" s="65">
        <f t="shared" ref="F27" si="4">+F28</f>
        <v>139198.80000000002</v>
      </c>
    </row>
    <row r="28" spans="1:6" ht="37.5" x14ac:dyDescent="0.3">
      <c r="A28" s="37" t="s">
        <v>46</v>
      </c>
      <c r="B28" s="74" t="s">
        <v>13</v>
      </c>
      <c r="C28" s="7" t="s">
        <v>57</v>
      </c>
      <c r="D28" s="7" t="s">
        <v>47</v>
      </c>
      <c r="E28" s="75"/>
      <c r="F28" s="65">
        <f>+F29+F36+F58+F32</f>
        <v>139198.80000000002</v>
      </c>
    </row>
    <row r="29" spans="1:6" ht="20.25" x14ac:dyDescent="0.3">
      <c r="A29" s="36" t="s">
        <v>15</v>
      </c>
      <c r="B29" s="72" t="s">
        <v>13</v>
      </c>
      <c r="C29" s="6" t="s">
        <v>57</v>
      </c>
      <c r="D29" s="6" t="s">
        <v>48</v>
      </c>
      <c r="E29" s="73" t="s">
        <v>27</v>
      </c>
      <c r="F29" s="65">
        <f t="shared" ref="F29:F34" si="5">+F30</f>
        <v>990.2</v>
      </c>
    </row>
    <row r="30" spans="1:6" ht="56.25" x14ac:dyDescent="0.3">
      <c r="A30" s="36" t="s">
        <v>49</v>
      </c>
      <c r="B30" s="72" t="s">
        <v>13</v>
      </c>
      <c r="C30" s="6" t="s">
        <v>57</v>
      </c>
      <c r="D30" s="6" t="s">
        <v>50</v>
      </c>
      <c r="E30" s="73"/>
      <c r="F30" s="65">
        <f t="shared" si="5"/>
        <v>990.2</v>
      </c>
    </row>
    <row r="31" spans="1:6" s="25" customFormat="1" ht="37.5" x14ac:dyDescent="0.3">
      <c r="A31" s="38" t="s">
        <v>28</v>
      </c>
      <c r="B31" s="74" t="s">
        <v>13</v>
      </c>
      <c r="C31" s="7" t="s">
        <v>57</v>
      </c>
      <c r="D31" s="7" t="s">
        <v>50</v>
      </c>
      <c r="E31" s="75" t="s">
        <v>29</v>
      </c>
      <c r="F31" s="65">
        <v>990.2</v>
      </c>
    </row>
    <row r="32" spans="1:6" ht="37.5" x14ac:dyDescent="0.3">
      <c r="A32" s="36" t="s">
        <v>104</v>
      </c>
      <c r="B32" s="72" t="s">
        <v>13</v>
      </c>
      <c r="C32" s="6" t="s">
        <v>57</v>
      </c>
      <c r="D32" s="6" t="s">
        <v>105</v>
      </c>
      <c r="E32" s="73" t="s">
        <v>27</v>
      </c>
      <c r="F32" s="65">
        <f>+F33</f>
        <v>24</v>
      </c>
    </row>
    <row r="33" spans="1:6" ht="32.25" customHeight="1" x14ac:dyDescent="0.3">
      <c r="A33" s="36" t="s">
        <v>106</v>
      </c>
      <c r="B33" s="72" t="s">
        <v>13</v>
      </c>
      <c r="C33" s="6" t="s">
        <v>57</v>
      </c>
      <c r="D33" s="6" t="s">
        <v>107</v>
      </c>
      <c r="E33" s="73" t="s">
        <v>27</v>
      </c>
      <c r="F33" s="65">
        <f>+F34</f>
        <v>24</v>
      </c>
    </row>
    <row r="34" spans="1:6" ht="37.5" customHeight="1" x14ac:dyDescent="0.3">
      <c r="A34" s="36" t="s">
        <v>803</v>
      </c>
      <c r="B34" s="72" t="s">
        <v>13</v>
      </c>
      <c r="C34" s="6" t="s">
        <v>57</v>
      </c>
      <c r="D34" s="6" t="s">
        <v>519</v>
      </c>
      <c r="E34" s="73"/>
      <c r="F34" s="65">
        <f t="shared" si="5"/>
        <v>24</v>
      </c>
    </row>
    <row r="35" spans="1:6" s="25" customFormat="1" ht="37.5" x14ac:dyDescent="0.3">
      <c r="A35" s="38" t="s">
        <v>28</v>
      </c>
      <c r="B35" s="74" t="s">
        <v>13</v>
      </c>
      <c r="C35" s="7" t="s">
        <v>57</v>
      </c>
      <c r="D35" s="7" t="s">
        <v>519</v>
      </c>
      <c r="E35" s="75" t="s">
        <v>29</v>
      </c>
      <c r="F35" s="65">
        <v>24</v>
      </c>
    </row>
    <row r="36" spans="1:6" ht="37.5" x14ac:dyDescent="0.3">
      <c r="A36" s="39" t="s">
        <v>16</v>
      </c>
      <c r="B36" s="72" t="s">
        <v>13</v>
      </c>
      <c r="C36" s="6" t="s">
        <v>57</v>
      </c>
      <c r="D36" s="7" t="s">
        <v>51</v>
      </c>
      <c r="E36" s="73" t="s">
        <v>27</v>
      </c>
      <c r="F36" s="65">
        <f>+F37+F50+F52+F55+F48</f>
        <v>137978.5</v>
      </c>
    </row>
    <row r="37" spans="1:6" ht="20.25" x14ac:dyDescent="0.3">
      <c r="A37" s="36" t="s">
        <v>52</v>
      </c>
      <c r="B37" s="72" t="s">
        <v>13</v>
      </c>
      <c r="C37" s="6" t="s">
        <v>57</v>
      </c>
      <c r="D37" s="7" t="s">
        <v>53</v>
      </c>
      <c r="E37" s="73" t="s">
        <v>27</v>
      </c>
      <c r="F37" s="65">
        <f>+F38+F43</f>
        <v>106220.20000000001</v>
      </c>
    </row>
    <row r="38" spans="1:6" ht="37.5" x14ac:dyDescent="0.3">
      <c r="A38" s="36" t="s">
        <v>58</v>
      </c>
      <c r="B38" s="72" t="s">
        <v>13</v>
      </c>
      <c r="C38" s="6" t="s">
        <v>57</v>
      </c>
      <c r="D38" s="7" t="s">
        <v>59</v>
      </c>
      <c r="E38" s="73"/>
      <c r="F38" s="65">
        <f>+F39+F40+F41+F42</f>
        <v>48304.500000000007</v>
      </c>
    </row>
    <row r="39" spans="1:6" s="25" customFormat="1" ht="37.5" x14ac:dyDescent="0.3">
      <c r="A39" s="38" t="s">
        <v>43</v>
      </c>
      <c r="B39" s="74" t="s">
        <v>13</v>
      </c>
      <c r="C39" s="7" t="s">
        <v>57</v>
      </c>
      <c r="D39" s="7" t="s">
        <v>59</v>
      </c>
      <c r="E39" s="75" t="s">
        <v>44</v>
      </c>
      <c r="F39" s="65">
        <v>41205.800000000003</v>
      </c>
    </row>
    <row r="40" spans="1:6" s="25" customFormat="1" ht="37.5" x14ac:dyDescent="0.3">
      <c r="A40" s="38" t="s">
        <v>28</v>
      </c>
      <c r="B40" s="74" t="s">
        <v>13</v>
      </c>
      <c r="C40" s="7" t="s">
        <v>57</v>
      </c>
      <c r="D40" s="7" t="s">
        <v>59</v>
      </c>
      <c r="E40" s="75" t="s">
        <v>29</v>
      </c>
      <c r="F40" s="65">
        <v>7040</v>
      </c>
    </row>
    <row r="41" spans="1:6" s="25" customFormat="1" ht="37.5" x14ac:dyDescent="0.3">
      <c r="A41" s="38" t="s">
        <v>413</v>
      </c>
      <c r="B41" s="74" t="s">
        <v>13</v>
      </c>
      <c r="C41" s="7" t="s">
        <v>57</v>
      </c>
      <c r="D41" s="7" t="s">
        <v>59</v>
      </c>
      <c r="E41" s="75" t="s">
        <v>414</v>
      </c>
      <c r="F41" s="65">
        <v>13.399999999999999</v>
      </c>
    </row>
    <row r="42" spans="1:6" s="25" customFormat="1" ht="20.25" x14ac:dyDescent="0.3">
      <c r="A42" s="38" t="s">
        <v>30</v>
      </c>
      <c r="B42" s="74" t="s">
        <v>13</v>
      </c>
      <c r="C42" s="7" t="s">
        <v>57</v>
      </c>
      <c r="D42" s="7" t="s">
        <v>59</v>
      </c>
      <c r="E42" s="75" t="s">
        <v>31</v>
      </c>
      <c r="F42" s="65">
        <v>45.3</v>
      </c>
    </row>
    <row r="43" spans="1:6" ht="37.5" x14ac:dyDescent="0.3">
      <c r="A43" s="37" t="s">
        <v>163</v>
      </c>
      <c r="B43" s="72" t="s">
        <v>13</v>
      </c>
      <c r="C43" s="6" t="s">
        <v>57</v>
      </c>
      <c r="D43" s="7" t="s">
        <v>674</v>
      </c>
      <c r="E43" s="73" t="s">
        <v>27</v>
      </c>
      <c r="F43" s="65">
        <f>+F44+F45+F47+F46</f>
        <v>57915.7</v>
      </c>
    </row>
    <row r="44" spans="1:6" s="25" customFormat="1" ht="37.5" x14ac:dyDescent="0.3">
      <c r="A44" s="38" t="s">
        <v>43</v>
      </c>
      <c r="B44" s="74" t="s">
        <v>13</v>
      </c>
      <c r="C44" s="7" t="s">
        <v>57</v>
      </c>
      <c r="D44" s="7" t="s">
        <v>674</v>
      </c>
      <c r="E44" s="75" t="s">
        <v>44</v>
      </c>
      <c r="F44" s="65">
        <v>48772.799999999996</v>
      </c>
    </row>
    <row r="45" spans="1:6" s="25" customFormat="1" ht="37.5" x14ac:dyDescent="0.3">
      <c r="A45" s="38" t="s">
        <v>28</v>
      </c>
      <c r="B45" s="74" t="s">
        <v>13</v>
      </c>
      <c r="C45" s="7" t="s">
        <v>57</v>
      </c>
      <c r="D45" s="7" t="s">
        <v>674</v>
      </c>
      <c r="E45" s="75" t="s">
        <v>29</v>
      </c>
      <c r="F45" s="65">
        <v>9080.9</v>
      </c>
    </row>
    <row r="46" spans="1:6" s="25" customFormat="1" ht="37.5" x14ac:dyDescent="0.3">
      <c r="A46" s="38" t="s">
        <v>413</v>
      </c>
      <c r="B46" s="74" t="s">
        <v>13</v>
      </c>
      <c r="C46" s="7" t="s">
        <v>57</v>
      </c>
      <c r="D46" s="7" t="s">
        <v>674</v>
      </c>
      <c r="E46" s="75" t="s">
        <v>414</v>
      </c>
      <c r="F46" s="65">
        <v>8.6999999999999993</v>
      </c>
    </row>
    <row r="47" spans="1:6" s="25" customFormat="1" ht="20.25" x14ac:dyDescent="0.3">
      <c r="A47" s="38" t="s">
        <v>30</v>
      </c>
      <c r="B47" s="74" t="s">
        <v>13</v>
      </c>
      <c r="C47" s="7" t="s">
        <v>57</v>
      </c>
      <c r="D47" s="7" t="s">
        <v>674</v>
      </c>
      <c r="E47" s="75" t="s">
        <v>31</v>
      </c>
      <c r="F47" s="65">
        <v>53.300000000000004</v>
      </c>
    </row>
    <row r="48" spans="1:6" ht="56.25" x14ac:dyDescent="0.3">
      <c r="A48" s="40" t="s">
        <v>957</v>
      </c>
      <c r="B48" s="72" t="s">
        <v>13</v>
      </c>
      <c r="C48" s="6" t="s">
        <v>57</v>
      </c>
      <c r="D48" s="6" t="s">
        <v>956</v>
      </c>
      <c r="E48" s="73" t="s">
        <v>27</v>
      </c>
      <c r="F48" s="65">
        <f t="shared" ref="F48:F50" si="6">+F49</f>
        <v>359.9</v>
      </c>
    </row>
    <row r="49" spans="1:6" s="25" customFormat="1" ht="37.5" x14ac:dyDescent="0.3">
      <c r="A49" s="38" t="s">
        <v>43</v>
      </c>
      <c r="B49" s="74" t="s">
        <v>13</v>
      </c>
      <c r="C49" s="7" t="s">
        <v>57</v>
      </c>
      <c r="D49" s="7" t="s">
        <v>956</v>
      </c>
      <c r="E49" s="75" t="s">
        <v>44</v>
      </c>
      <c r="F49" s="65">
        <v>359.9</v>
      </c>
    </row>
    <row r="50" spans="1:6" ht="37.5" x14ac:dyDescent="0.3">
      <c r="A50" s="36" t="s">
        <v>22</v>
      </c>
      <c r="B50" s="72" t="s">
        <v>13</v>
      </c>
      <c r="C50" s="6" t="s">
        <v>57</v>
      </c>
      <c r="D50" s="6" t="s">
        <v>56</v>
      </c>
      <c r="E50" s="73" t="s">
        <v>27</v>
      </c>
      <c r="F50" s="65">
        <f t="shared" si="6"/>
        <v>26406.799999999999</v>
      </c>
    </row>
    <row r="51" spans="1:6" s="25" customFormat="1" ht="37.5" x14ac:dyDescent="0.3">
      <c r="A51" s="38" t="s">
        <v>43</v>
      </c>
      <c r="B51" s="74" t="s">
        <v>13</v>
      </c>
      <c r="C51" s="7" t="s">
        <v>57</v>
      </c>
      <c r="D51" s="7" t="s">
        <v>56</v>
      </c>
      <c r="E51" s="75" t="s">
        <v>44</v>
      </c>
      <c r="F51" s="65">
        <v>26406.799999999999</v>
      </c>
    </row>
    <row r="52" spans="1:6" ht="45" customHeight="1" x14ac:dyDescent="0.3">
      <c r="A52" s="38" t="s">
        <v>60</v>
      </c>
      <c r="B52" s="74" t="s">
        <v>13</v>
      </c>
      <c r="C52" s="7" t="s">
        <v>57</v>
      </c>
      <c r="D52" s="7" t="s">
        <v>61</v>
      </c>
      <c r="E52" s="75"/>
      <c r="F52" s="66">
        <f>+F53+F54</f>
        <v>1589.4</v>
      </c>
    </row>
    <row r="53" spans="1:6" s="25" customFormat="1" ht="37.5" x14ac:dyDescent="0.3">
      <c r="A53" s="38" t="s">
        <v>43</v>
      </c>
      <c r="B53" s="74" t="s">
        <v>13</v>
      </c>
      <c r="C53" s="7" t="s">
        <v>57</v>
      </c>
      <c r="D53" s="7" t="s">
        <v>61</v>
      </c>
      <c r="E53" s="75" t="s">
        <v>44</v>
      </c>
      <c r="F53" s="65">
        <v>1449.2</v>
      </c>
    </row>
    <row r="54" spans="1:6" s="25" customFormat="1" ht="37.5" x14ac:dyDescent="0.3">
      <c r="A54" s="38" t="s">
        <v>28</v>
      </c>
      <c r="B54" s="74" t="s">
        <v>13</v>
      </c>
      <c r="C54" s="7" t="s">
        <v>57</v>
      </c>
      <c r="D54" s="7" t="s">
        <v>61</v>
      </c>
      <c r="E54" s="75" t="s">
        <v>29</v>
      </c>
      <c r="F54" s="65">
        <v>140.20000000000002</v>
      </c>
    </row>
    <row r="55" spans="1:6" ht="77.25" customHeight="1" x14ac:dyDescent="0.3">
      <c r="A55" s="38" t="s">
        <v>63</v>
      </c>
      <c r="B55" s="74" t="s">
        <v>13</v>
      </c>
      <c r="C55" s="7" t="s">
        <v>57</v>
      </c>
      <c r="D55" s="7" t="s">
        <v>64</v>
      </c>
      <c r="E55" s="75"/>
      <c r="F55" s="66">
        <f>+F56+F57</f>
        <v>3402.2</v>
      </c>
    </row>
    <row r="56" spans="1:6" s="25" customFormat="1" ht="37.5" x14ac:dyDescent="0.3">
      <c r="A56" s="38" t="s">
        <v>43</v>
      </c>
      <c r="B56" s="74" t="s">
        <v>13</v>
      </c>
      <c r="C56" s="7" t="s">
        <v>57</v>
      </c>
      <c r="D56" s="7" t="s">
        <v>64</v>
      </c>
      <c r="E56" s="75" t="s">
        <v>44</v>
      </c>
      <c r="F56" s="65">
        <v>2951.5</v>
      </c>
    </row>
    <row r="57" spans="1:6" s="25" customFormat="1" ht="37.5" x14ac:dyDescent="0.3">
      <c r="A57" s="38" t="s">
        <v>28</v>
      </c>
      <c r="B57" s="74" t="s">
        <v>13</v>
      </c>
      <c r="C57" s="7" t="s">
        <v>57</v>
      </c>
      <c r="D57" s="7" t="s">
        <v>64</v>
      </c>
      <c r="E57" s="75" t="s">
        <v>29</v>
      </c>
      <c r="F57" s="65">
        <v>450.7</v>
      </c>
    </row>
    <row r="58" spans="1:6" ht="20.25" x14ac:dyDescent="0.3">
      <c r="A58" s="39" t="s">
        <v>24</v>
      </c>
      <c r="B58" s="74" t="s">
        <v>13</v>
      </c>
      <c r="C58" s="7" t="s">
        <v>57</v>
      </c>
      <c r="D58" s="7" t="s">
        <v>124</v>
      </c>
      <c r="E58" s="75"/>
      <c r="F58" s="65">
        <f>+F59</f>
        <v>206.1</v>
      </c>
    </row>
    <row r="59" spans="1:6" ht="56.25" x14ac:dyDescent="0.3">
      <c r="A59" s="36" t="s">
        <v>694</v>
      </c>
      <c r="B59" s="72" t="s">
        <v>13</v>
      </c>
      <c r="C59" s="6" t="s">
        <v>57</v>
      </c>
      <c r="D59" s="6" t="s">
        <v>125</v>
      </c>
      <c r="E59" s="73" t="s">
        <v>27</v>
      </c>
      <c r="F59" s="65">
        <f>+F60+F61</f>
        <v>206.1</v>
      </c>
    </row>
    <row r="60" spans="1:6" s="25" customFormat="1" ht="37.5" x14ac:dyDescent="0.3">
      <c r="A60" s="38" t="s">
        <v>43</v>
      </c>
      <c r="B60" s="74" t="s">
        <v>13</v>
      </c>
      <c r="C60" s="7" t="s">
        <v>57</v>
      </c>
      <c r="D60" s="7" t="s">
        <v>125</v>
      </c>
      <c r="E60" s="75" t="s">
        <v>44</v>
      </c>
      <c r="F60" s="65">
        <v>166.1</v>
      </c>
    </row>
    <row r="61" spans="1:6" s="25" customFormat="1" ht="37.5" x14ac:dyDescent="0.3">
      <c r="A61" s="38" t="s">
        <v>413</v>
      </c>
      <c r="B61" s="74" t="s">
        <v>13</v>
      </c>
      <c r="C61" s="7" t="s">
        <v>57</v>
      </c>
      <c r="D61" s="7" t="s">
        <v>125</v>
      </c>
      <c r="E61" s="75" t="s">
        <v>414</v>
      </c>
      <c r="F61" s="65">
        <v>40</v>
      </c>
    </row>
    <row r="62" spans="1:6" ht="20.25" x14ac:dyDescent="0.3">
      <c r="A62" s="37" t="s">
        <v>77</v>
      </c>
      <c r="B62" s="72" t="s">
        <v>13</v>
      </c>
      <c r="C62" s="6" t="s">
        <v>57</v>
      </c>
      <c r="D62" s="8" t="s">
        <v>78</v>
      </c>
      <c r="E62" s="73"/>
      <c r="F62" s="65">
        <f t="shared" ref="F62:F63" si="7">SUM(F63)</f>
        <v>50</v>
      </c>
    </row>
    <row r="63" spans="1:6" ht="37.5" x14ac:dyDescent="0.3">
      <c r="A63" s="37" t="s">
        <v>79</v>
      </c>
      <c r="B63" s="72" t="s">
        <v>13</v>
      </c>
      <c r="C63" s="6" t="s">
        <v>57</v>
      </c>
      <c r="D63" s="8" t="s">
        <v>80</v>
      </c>
      <c r="E63" s="73" t="s">
        <v>27</v>
      </c>
      <c r="F63" s="65">
        <f t="shared" si="7"/>
        <v>50</v>
      </c>
    </row>
    <row r="64" spans="1:6" s="25" customFormat="1" ht="37.5" x14ac:dyDescent="0.3">
      <c r="A64" s="38" t="s">
        <v>28</v>
      </c>
      <c r="B64" s="72" t="s">
        <v>13</v>
      </c>
      <c r="C64" s="6" t="s">
        <v>57</v>
      </c>
      <c r="D64" s="6" t="s">
        <v>80</v>
      </c>
      <c r="E64" s="73" t="s">
        <v>29</v>
      </c>
      <c r="F64" s="65">
        <v>50</v>
      </c>
    </row>
    <row r="65" spans="1:6" s="10" customFormat="1" ht="20.25" x14ac:dyDescent="0.3">
      <c r="A65" s="36" t="s">
        <v>65</v>
      </c>
      <c r="B65" s="72" t="s">
        <v>13</v>
      </c>
      <c r="C65" s="6" t="s">
        <v>66</v>
      </c>
      <c r="D65" s="6"/>
      <c r="E65" s="73"/>
      <c r="F65" s="65">
        <f t="shared" ref="F65:F69" si="8">+F66</f>
        <v>4.7</v>
      </c>
    </row>
    <row r="66" spans="1:6" ht="75" x14ac:dyDescent="0.3">
      <c r="A66" s="39" t="s">
        <v>7</v>
      </c>
      <c r="B66" s="74" t="s">
        <v>13</v>
      </c>
      <c r="C66" s="7" t="s">
        <v>66</v>
      </c>
      <c r="D66" s="7" t="s">
        <v>6</v>
      </c>
      <c r="E66" s="75"/>
      <c r="F66" s="65">
        <f t="shared" si="8"/>
        <v>4.7</v>
      </c>
    </row>
    <row r="67" spans="1:6" ht="37.5" x14ac:dyDescent="0.3">
      <c r="A67" s="37" t="s">
        <v>46</v>
      </c>
      <c r="B67" s="74" t="s">
        <v>13</v>
      </c>
      <c r="C67" s="7" t="s">
        <v>66</v>
      </c>
      <c r="D67" s="7" t="s">
        <v>47</v>
      </c>
      <c r="E67" s="75"/>
      <c r="F67" s="65">
        <f t="shared" si="8"/>
        <v>4.7</v>
      </c>
    </row>
    <row r="68" spans="1:6" ht="37.5" x14ac:dyDescent="0.3">
      <c r="A68" s="39" t="s">
        <v>16</v>
      </c>
      <c r="B68" s="74" t="s">
        <v>13</v>
      </c>
      <c r="C68" s="7" t="s">
        <v>66</v>
      </c>
      <c r="D68" s="7" t="s">
        <v>51</v>
      </c>
      <c r="E68" s="75"/>
      <c r="F68" s="65">
        <f t="shared" si="8"/>
        <v>4.7</v>
      </c>
    </row>
    <row r="69" spans="1:6" ht="56.25" x14ac:dyDescent="0.3">
      <c r="A69" s="37" t="s">
        <v>67</v>
      </c>
      <c r="B69" s="74" t="s">
        <v>13</v>
      </c>
      <c r="C69" s="7" t="s">
        <v>66</v>
      </c>
      <c r="D69" s="7" t="s">
        <v>68</v>
      </c>
      <c r="E69" s="75"/>
      <c r="F69" s="65">
        <f t="shared" si="8"/>
        <v>4.7</v>
      </c>
    </row>
    <row r="70" spans="1:6" s="25" customFormat="1" ht="37.5" x14ac:dyDescent="0.3">
      <c r="A70" s="38" t="s">
        <v>28</v>
      </c>
      <c r="B70" s="74" t="s">
        <v>13</v>
      </c>
      <c r="C70" s="7" t="s">
        <v>66</v>
      </c>
      <c r="D70" s="7" t="s">
        <v>68</v>
      </c>
      <c r="E70" s="75" t="s">
        <v>29</v>
      </c>
      <c r="F70" s="65">
        <v>4.7</v>
      </c>
    </row>
    <row r="71" spans="1:6" s="10" customFormat="1" ht="56.25" x14ac:dyDescent="0.3">
      <c r="A71" s="36" t="s">
        <v>69</v>
      </c>
      <c r="B71" s="72" t="s">
        <v>13</v>
      </c>
      <c r="C71" s="6" t="s">
        <v>70</v>
      </c>
      <c r="D71" s="6"/>
      <c r="E71" s="73"/>
      <c r="F71" s="65">
        <f t="shared" ref="F71" si="9">+F72+F83</f>
        <v>21690.299999999996</v>
      </c>
    </row>
    <row r="72" spans="1:6" ht="75" x14ac:dyDescent="0.3">
      <c r="A72" s="37" t="s">
        <v>7</v>
      </c>
      <c r="B72" s="72" t="s">
        <v>13</v>
      </c>
      <c r="C72" s="6" t="s">
        <v>70</v>
      </c>
      <c r="D72" s="7" t="s">
        <v>6</v>
      </c>
      <c r="E72" s="73"/>
      <c r="F72" s="65">
        <f t="shared" ref="F72" si="10">+F73</f>
        <v>390.6</v>
      </c>
    </row>
    <row r="73" spans="1:6" ht="37.5" x14ac:dyDescent="0.3">
      <c r="A73" s="37" t="s">
        <v>46</v>
      </c>
      <c r="B73" s="72" t="s">
        <v>13</v>
      </c>
      <c r="C73" s="6" t="s">
        <v>70</v>
      </c>
      <c r="D73" s="7" t="s">
        <v>47</v>
      </c>
      <c r="E73" s="73"/>
      <c r="F73" s="65">
        <f>+F74+F80+F77</f>
        <v>390.6</v>
      </c>
    </row>
    <row r="74" spans="1:6" ht="20.25" x14ac:dyDescent="0.3">
      <c r="A74" s="37" t="s">
        <v>15</v>
      </c>
      <c r="B74" s="74" t="s">
        <v>13</v>
      </c>
      <c r="C74" s="7" t="s">
        <v>70</v>
      </c>
      <c r="D74" s="7" t="s">
        <v>48</v>
      </c>
      <c r="E74" s="75"/>
      <c r="F74" s="65">
        <f t="shared" ref="F74:F75" si="11">+F75</f>
        <v>200</v>
      </c>
    </row>
    <row r="75" spans="1:6" ht="56.25" x14ac:dyDescent="0.3">
      <c r="A75" s="37" t="s">
        <v>49</v>
      </c>
      <c r="B75" s="72" t="s">
        <v>13</v>
      </c>
      <c r="C75" s="6" t="s">
        <v>70</v>
      </c>
      <c r="D75" s="6" t="s">
        <v>50</v>
      </c>
      <c r="E75" s="73" t="s">
        <v>27</v>
      </c>
      <c r="F75" s="65">
        <f t="shared" si="11"/>
        <v>200</v>
      </c>
    </row>
    <row r="76" spans="1:6" s="25" customFormat="1" ht="37.5" x14ac:dyDescent="0.3">
      <c r="A76" s="38" t="s">
        <v>28</v>
      </c>
      <c r="B76" s="74" t="s">
        <v>13</v>
      </c>
      <c r="C76" s="7" t="s">
        <v>70</v>
      </c>
      <c r="D76" s="7" t="s">
        <v>50</v>
      </c>
      <c r="E76" s="75" t="s">
        <v>29</v>
      </c>
      <c r="F76" s="65">
        <v>200</v>
      </c>
    </row>
    <row r="77" spans="1:6" ht="37.5" x14ac:dyDescent="0.3">
      <c r="A77" s="39" t="s">
        <v>16</v>
      </c>
      <c r="B77" s="74" t="s">
        <v>13</v>
      </c>
      <c r="C77" s="7" t="s">
        <v>70</v>
      </c>
      <c r="D77" s="7" t="s">
        <v>51</v>
      </c>
      <c r="E77" s="75"/>
      <c r="F77" s="65">
        <f>+F78</f>
        <v>122.6</v>
      </c>
    </row>
    <row r="78" spans="1:6" ht="56.25" x14ac:dyDescent="0.3">
      <c r="A78" s="40" t="s">
        <v>957</v>
      </c>
      <c r="B78" s="72" t="s">
        <v>13</v>
      </c>
      <c r="C78" s="6" t="s">
        <v>70</v>
      </c>
      <c r="D78" s="6" t="s">
        <v>956</v>
      </c>
      <c r="E78" s="73" t="s">
        <v>27</v>
      </c>
      <c r="F78" s="65">
        <f t="shared" ref="F78" si="12">+F79</f>
        <v>122.6</v>
      </c>
    </row>
    <row r="79" spans="1:6" s="25" customFormat="1" ht="37.5" x14ac:dyDescent="0.3">
      <c r="A79" s="38" t="s">
        <v>43</v>
      </c>
      <c r="B79" s="74" t="s">
        <v>13</v>
      </c>
      <c r="C79" s="7" t="s">
        <v>70</v>
      </c>
      <c r="D79" s="7" t="s">
        <v>956</v>
      </c>
      <c r="E79" s="75" t="s">
        <v>44</v>
      </c>
      <c r="F79" s="65">
        <v>122.6</v>
      </c>
    </row>
    <row r="80" spans="1:6" ht="20.25" x14ac:dyDescent="0.3">
      <c r="A80" s="39" t="s">
        <v>24</v>
      </c>
      <c r="B80" s="74" t="s">
        <v>13</v>
      </c>
      <c r="C80" s="7" t="s">
        <v>70</v>
      </c>
      <c r="D80" s="7" t="s">
        <v>124</v>
      </c>
      <c r="E80" s="75"/>
      <c r="F80" s="65">
        <f>+F81</f>
        <v>68</v>
      </c>
    </row>
    <row r="81" spans="1:6" ht="56.25" x14ac:dyDescent="0.3">
      <c r="A81" s="36" t="s">
        <v>694</v>
      </c>
      <c r="B81" s="72" t="s">
        <v>13</v>
      </c>
      <c r="C81" s="6" t="s">
        <v>70</v>
      </c>
      <c r="D81" s="6" t="s">
        <v>125</v>
      </c>
      <c r="E81" s="73" t="s">
        <v>27</v>
      </c>
      <c r="F81" s="65">
        <f t="shared" ref="F81" si="13">+F82</f>
        <v>68</v>
      </c>
    </row>
    <row r="82" spans="1:6" s="25" customFormat="1" ht="37.5" x14ac:dyDescent="0.3">
      <c r="A82" s="38" t="s">
        <v>43</v>
      </c>
      <c r="B82" s="74" t="s">
        <v>13</v>
      </c>
      <c r="C82" s="7" t="s">
        <v>70</v>
      </c>
      <c r="D82" s="7" t="s">
        <v>125</v>
      </c>
      <c r="E82" s="75" t="s">
        <v>44</v>
      </c>
      <c r="F82" s="65">
        <v>68</v>
      </c>
    </row>
    <row r="83" spans="1:6" ht="56.25" x14ac:dyDescent="0.3">
      <c r="A83" s="41" t="s">
        <v>18</v>
      </c>
      <c r="B83" s="74" t="s">
        <v>13</v>
      </c>
      <c r="C83" s="7" t="s">
        <v>70</v>
      </c>
      <c r="D83" s="7" t="s">
        <v>19</v>
      </c>
      <c r="E83" s="75"/>
      <c r="F83" s="65">
        <f t="shared" ref="F83" si="14">+F84</f>
        <v>21299.699999999997</v>
      </c>
    </row>
    <row r="84" spans="1:6" ht="20.25" x14ac:dyDescent="0.3">
      <c r="A84" s="41" t="s">
        <v>20</v>
      </c>
      <c r="B84" s="74" t="s">
        <v>13</v>
      </c>
      <c r="C84" s="7" t="s">
        <v>70</v>
      </c>
      <c r="D84" s="7" t="s">
        <v>21</v>
      </c>
      <c r="E84" s="75"/>
      <c r="F84" s="65">
        <f t="shared" ref="F84" si="15">+F85+F95+F93</f>
        <v>21299.699999999997</v>
      </c>
    </row>
    <row r="85" spans="1:6" ht="20.25" x14ac:dyDescent="0.3">
      <c r="A85" s="41" t="s">
        <v>52</v>
      </c>
      <c r="B85" s="74" t="s">
        <v>13</v>
      </c>
      <c r="C85" s="7" t="s">
        <v>70</v>
      </c>
      <c r="D85" s="7" t="s">
        <v>71</v>
      </c>
      <c r="E85" s="75"/>
      <c r="F85" s="65">
        <f t="shared" ref="F85" si="16">+F86+F90</f>
        <v>14299.3</v>
      </c>
    </row>
    <row r="86" spans="1:6" ht="20.25" x14ac:dyDescent="0.3">
      <c r="A86" s="41" t="s">
        <v>72</v>
      </c>
      <c r="B86" s="74" t="s">
        <v>13</v>
      </c>
      <c r="C86" s="7" t="s">
        <v>70</v>
      </c>
      <c r="D86" s="7" t="s">
        <v>693</v>
      </c>
      <c r="E86" s="75"/>
      <c r="F86" s="65">
        <f>+F87+F88+F89</f>
        <v>1880.3000000000002</v>
      </c>
    </row>
    <row r="87" spans="1:6" s="25" customFormat="1" ht="37.5" x14ac:dyDescent="0.3">
      <c r="A87" s="38" t="s">
        <v>43</v>
      </c>
      <c r="B87" s="74" t="s">
        <v>13</v>
      </c>
      <c r="C87" s="7" t="s">
        <v>70</v>
      </c>
      <c r="D87" s="7" t="s">
        <v>693</v>
      </c>
      <c r="E87" s="75" t="s">
        <v>44</v>
      </c>
      <c r="F87" s="65">
        <v>1646.4</v>
      </c>
    </row>
    <row r="88" spans="1:6" s="25" customFormat="1" ht="37.5" x14ac:dyDescent="0.3">
      <c r="A88" s="38" t="s">
        <v>28</v>
      </c>
      <c r="B88" s="74" t="s">
        <v>13</v>
      </c>
      <c r="C88" s="7" t="s">
        <v>70</v>
      </c>
      <c r="D88" s="7" t="s">
        <v>693</v>
      </c>
      <c r="E88" s="75" t="s">
        <v>29</v>
      </c>
      <c r="F88" s="65">
        <v>230.9</v>
      </c>
    </row>
    <row r="89" spans="1:6" s="25" customFormat="1" ht="20.25" x14ac:dyDescent="0.3">
      <c r="A89" s="38" t="s">
        <v>30</v>
      </c>
      <c r="B89" s="74" t="s">
        <v>13</v>
      </c>
      <c r="C89" s="7" t="s">
        <v>70</v>
      </c>
      <c r="D89" s="7" t="s">
        <v>693</v>
      </c>
      <c r="E89" s="75" t="s">
        <v>31</v>
      </c>
      <c r="F89" s="65">
        <v>3</v>
      </c>
    </row>
    <row r="90" spans="1:6" ht="37.5" x14ac:dyDescent="0.3">
      <c r="A90" s="41" t="s">
        <v>74</v>
      </c>
      <c r="B90" s="74" t="s">
        <v>13</v>
      </c>
      <c r="C90" s="7" t="s">
        <v>70</v>
      </c>
      <c r="D90" s="7" t="s">
        <v>73</v>
      </c>
      <c r="E90" s="75"/>
      <c r="F90" s="65">
        <f>+F91+F92</f>
        <v>12419</v>
      </c>
    </row>
    <row r="91" spans="1:6" s="25" customFormat="1" ht="37.5" x14ac:dyDescent="0.3">
      <c r="A91" s="38" t="s">
        <v>43</v>
      </c>
      <c r="B91" s="74" t="s">
        <v>13</v>
      </c>
      <c r="C91" s="7" t="s">
        <v>70</v>
      </c>
      <c r="D91" s="7" t="s">
        <v>73</v>
      </c>
      <c r="E91" s="75" t="s">
        <v>44</v>
      </c>
      <c r="F91" s="65">
        <v>11261.7</v>
      </c>
    </row>
    <row r="92" spans="1:6" s="25" customFormat="1" ht="37.5" x14ac:dyDescent="0.3">
      <c r="A92" s="38" t="s">
        <v>28</v>
      </c>
      <c r="B92" s="74" t="s">
        <v>13</v>
      </c>
      <c r="C92" s="7" t="s">
        <v>70</v>
      </c>
      <c r="D92" s="7" t="s">
        <v>73</v>
      </c>
      <c r="E92" s="75" t="s">
        <v>29</v>
      </c>
      <c r="F92" s="65">
        <v>1157.3</v>
      </c>
    </row>
    <row r="93" spans="1:6" ht="37.5" x14ac:dyDescent="0.3">
      <c r="A93" s="37" t="s">
        <v>22</v>
      </c>
      <c r="B93" s="72" t="s">
        <v>13</v>
      </c>
      <c r="C93" s="6" t="s">
        <v>70</v>
      </c>
      <c r="D93" s="6" t="s">
        <v>23</v>
      </c>
      <c r="E93" s="73" t="s">
        <v>27</v>
      </c>
      <c r="F93" s="65">
        <f t="shared" ref="F93" si="17">+F94</f>
        <v>6948.1999999999989</v>
      </c>
    </row>
    <row r="94" spans="1:6" s="25" customFormat="1" ht="37.5" x14ac:dyDescent="0.3">
      <c r="A94" s="38" t="s">
        <v>43</v>
      </c>
      <c r="B94" s="74" t="s">
        <v>13</v>
      </c>
      <c r="C94" s="7" t="s">
        <v>70</v>
      </c>
      <c r="D94" s="7" t="s">
        <v>23</v>
      </c>
      <c r="E94" s="75" t="s">
        <v>44</v>
      </c>
      <c r="F94" s="65">
        <v>6948.1999999999989</v>
      </c>
    </row>
    <row r="95" spans="1:6" ht="45" customHeight="1" x14ac:dyDescent="0.3">
      <c r="A95" s="38" t="s">
        <v>75</v>
      </c>
      <c r="B95" s="74" t="s">
        <v>13</v>
      </c>
      <c r="C95" s="7" t="s">
        <v>70</v>
      </c>
      <c r="D95" s="7" t="s">
        <v>76</v>
      </c>
      <c r="E95" s="75"/>
      <c r="F95" s="65">
        <f>+F96+F97</f>
        <v>52.199999999999996</v>
      </c>
    </row>
    <row r="96" spans="1:6" s="25" customFormat="1" ht="37.5" x14ac:dyDescent="0.3">
      <c r="A96" s="38" t="s">
        <v>43</v>
      </c>
      <c r="B96" s="74" t="s">
        <v>13</v>
      </c>
      <c r="C96" s="7" t="s">
        <v>70</v>
      </c>
      <c r="D96" s="7" t="s">
        <v>76</v>
      </c>
      <c r="E96" s="75" t="s">
        <v>44</v>
      </c>
      <c r="F96" s="65">
        <v>46.599999999999994</v>
      </c>
    </row>
    <row r="97" spans="1:6" s="25" customFormat="1" ht="37.5" x14ac:dyDescent="0.3">
      <c r="A97" s="38" t="s">
        <v>28</v>
      </c>
      <c r="B97" s="74" t="s">
        <v>13</v>
      </c>
      <c r="C97" s="7" t="s">
        <v>70</v>
      </c>
      <c r="D97" s="7" t="s">
        <v>76</v>
      </c>
      <c r="E97" s="75" t="s">
        <v>29</v>
      </c>
      <c r="F97" s="65">
        <v>5.6000000000000005</v>
      </c>
    </row>
    <row r="98" spans="1:6" s="10" customFormat="1" ht="20.25" x14ac:dyDescent="0.3">
      <c r="A98" s="36" t="s">
        <v>77</v>
      </c>
      <c r="B98" s="72" t="s">
        <v>13</v>
      </c>
      <c r="C98" s="6" t="s">
        <v>12</v>
      </c>
      <c r="D98" s="6"/>
      <c r="E98" s="73"/>
      <c r="F98" s="65">
        <f t="shared" ref="F98:F100" si="18">SUM(F99)</f>
        <v>160.30000000000018</v>
      </c>
    </row>
    <row r="99" spans="1:6" ht="20.25" x14ac:dyDescent="0.3">
      <c r="A99" s="37" t="s">
        <v>77</v>
      </c>
      <c r="B99" s="72" t="s">
        <v>13</v>
      </c>
      <c r="C99" s="6" t="s">
        <v>12</v>
      </c>
      <c r="D99" s="8" t="s">
        <v>78</v>
      </c>
      <c r="E99" s="73"/>
      <c r="F99" s="65">
        <f t="shared" si="18"/>
        <v>160.30000000000018</v>
      </c>
    </row>
    <row r="100" spans="1:6" ht="37.5" x14ac:dyDescent="0.3">
      <c r="A100" s="37" t="s">
        <v>79</v>
      </c>
      <c r="B100" s="72" t="s">
        <v>13</v>
      </c>
      <c r="C100" s="6" t="s">
        <v>12</v>
      </c>
      <c r="D100" s="8" t="s">
        <v>80</v>
      </c>
      <c r="E100" s="73" t="s">
        <v>27</v>
      </c>
      <c r="F100" s="65">
        <f t="shared" si="18"/>
        <v>160.30000000000018</v>
      </c>
    </row>
    <row r="101" spans="1:6" s="25" customFormat="1" ht="20.25" x14ac:dyDescent="0.3">
      <c r="A101" s="39" t="s">
        <v>81</v>
      </c>
      <c r="B101" s="72" t="s">
        <v>13</v>
      </c>
      <c r="C101" s="6" t="s">
        <v>12</v>
      </c>
      <c r="D101" s="6" t="s">
        <v>80</v>
      </c>
      <c r="E101" s="73" t="s">
        <v>82</v>
      </c>
      <c r="F101" s="65">
        <v>160.30000000000018</v>
      </c>
    </row>
    <row r="102" spans="1:6" s="10" customFormat="1" ht="20.25" x14ac:dyDescent="0.3">
      <c r="A102" s="39" t="s">
        <v>83</v>
      </c>
      <c r="B102" s="74" t="s">
        <v>13</v>
      </c>
      <c r="C102" s="7" t="s">
        <v>84</v>
      </c>
      <c r="D102" s="7"/>
      <c r="E102" s="75"/>
      <c r="F102" s="66">
        <f>+F103+F125+F168+F193+F178+F188+F225+F222</f>
        <v>258439</v>
      </c>
    </row>
    <row r="103" spans="1:6" ht="37.5" x14ac:dyDescent="0.3">
      <c r="A103" s="42" t="s">
        <v>87</v>
      </c>
      <c r="B103" s="74" t="s">
        <v>13</v>
      </c>
      <c r="C103" s="7" t="s">
        <v>84</v>
      </c>
      <c r="D103" s="6" t="s">
        <v>88</v>
      </c>
      <c r="E103" s="75"/>
      <c r="F103" s="66">
        <f>SUM(F104+F109+F114)</f>
        <v>15688.5</v>
      </c>
    </row>
    <row r="104" spans="1:6" ht="20.25" x14ac:dyDescent="0.3">
      <c r="A104" s="42" t="s">
        <v>89</v>
      </c>
      <c r="B104" s="74" t="s">
        <v>13</v>
      </c>
      <c r="C104" s="7" t="s">
        <v>84</v>
      </c>
      <c r="D104" s="6" t="s">
        <v>90</v>
      </c>
      <c r="E104" s="75"/>
      <c r="F104" s="66">
        <f>SUM(F105+F107)</f>
        <v>218.4</v>
      </c>
    </row>
    <row r="105" spans="1:6" ht="25.5" customHeight="1" x14ac:dyDescent="0.3">
      <c r="A105" s="43" t="s">
        <v>835</v>
      </c>
      <c r="B105" s="74" t="s">
        <v>13</v>
      </c>
      <c r="C105" s="7" t="s">
        <v>84</v>
      </c>
      <c r="D105" s="6" t="s">
        <v>91</v>
      </c>
      <c r="E105" s="75"/>
      <c r="F105" s="66">
        <f t="shared" ref="F105" si="19">SUM(F106)</f>
        <v>24.099999999999998</v>
      </c>
    </row>
    <row r="106" spans="1:6" s="25" customFormat="1" ht="37.5" x14ac:dyDescent="0.3">
      <c r="A106" s="43" t="s">
        <v>28</v>
      </c>
      <c r="B106" s="74" t="s">
        <v>13</v>
      </c>
      <c r="C106" s="7" t="s">
        <v>84</v>
      </c>
      <c r="D106" s="6" t="s">
        <v>91</v>
      </c>
      <c r="E106" s="75" t="s">
        <v>29</v>
      </c>
      <c r="F106" s="65">
        <v>24.099999999999998</v>
      </c>
    </row>
    <row r="107" spans="1:6" ht="37.5" x14ac:dyDescent="0.3">
      <c r="A107" s="43" t="s">
        <v>92</v>
      </c>
      <c r="B107" s="74" t="s">
        <v>13</v>
      </c>
      <c r="C107" s="7" t="s">
        <v>84</v>
      </c>
      <c r="D107" s="6" t="s">
        <v>93</v>
      </c>
      <c r="E107" s="75"/>
      <c r="F107" s="66">
        <f t="shared" ref="F107" si="20">SUM(F108)</f>
        <v>194.3</v>
      </c>
    </row>
    <row r="108" spans="1:6" s="25" customFormat="1" ht="37.5" x14ac:dyDescent="0.3">
      <c r="A108" s="43" t="s">
        <v>28</v>
      </c>
      <c r="B108" s="74" t="s">
        <v>13</v>
      </c>
      <c r="C108" s="7" t="s">
        <v>84</v>
      </c>
      <c r="D108" s="6" t="s">
        <v>93</v>
      </c>
      <c r="E108" s="75" t="s">
        <v>29</v>
      </c>
      <c r="F108" s="65">
        <v>194.3</v>
      </c>
    </row>
    <row r="109" spans="1:6" ht="20.25" x14ac:dyDescent="0.3">
      <c r="A109" s="42" t="s">
        <v>26</v>
      </c>
      <c r="B109" s="74" t="s">
        <v>13</v>
      </c>
      <c r="C109" s="7" t="s">
        <v>84</v>
      </c>
      <c r="D109" s="6" t="s">
        <v>94</v>
      </c>
      <c r="E109" s="75"/>
      <c r="F109" s="66">
        <f t="shared" ref="F109" si="21">SUM(F110+F112)</f>
        <v>254.1</v>
      </c>
    </row>
    <row r="110" spans="1:6" ht="20.25" x14ac:dyDescent="0.3">
      <c r="A110" s="42" t="s">
        <v>698</v>
      </c>
      <c r="B110" s="74" t="s">
        <v>13</v>
      </c>
      <c r="C110" s="7" t="s">
        <v>84</v>
      </c>
      <c r="D110" s="6" t="s">
        <v>95</v>
      </c>
      <c r="E110" s="75"/>
      <c r="F110" s="66">
        <f t="shared" ref="F110" si="22">SUM(F111)</f>
        <v>64.400000000000006</v>
      </c>
    </row>
    <row r="111" spans="1:6" s="25" customFormat="1" ht="37.5" x14ac:dyDescent="0.3">
      <c r="A111" s="43" t="s">
        <v>28</v>
      </c>
      <c r="B111" s="74" t="s">
        <v>13</v>
      </c>
      <c r="C111" s="7" t="s">
        <v>84</v>
      </c>
      <c r="D111" s="6" t="s">
        <v>95</v>
      </c>
      <c r="E111" s="75" t="s">
        <v>29</v>
      </c>
      <c r="F111" s="65">
        <v>64.400000000000006</v>
      </c>
    </row>
    <row r="112" spans="1:6" ht="37.5" x14ac:dyDescent="0.3">
      <c r="A112" s="42" t="s">
        <v>92</v>
      </c>
      <c r="B112" s="74" t="s">
        <v>13</v>
      </c>
      <c r="C112" s="7" t="s">
        <v>84</v>
      </c>
      <c r="D112" s="6" t="s">
        <v>96</v>
      </c>
      <c r="E112" s="75"/>
      <c r="F112" s="66">
        <f t="shared" ref="F112" si="23">SUM(F113)</f>
        <v>189.7</v>
      </c>
    </row>
    <row r="113" spans="1:6" s="25" customFormat="1" ht="37.5" x14ac:dyDescent="0.3">
      <c r="A113" s="43" t="s">
        <v>28</v>
      </c>
      <c r="B113" s="74" t="s">
        <v>13</v>
      </c>
      <c r="C113" s="7" t="s">
        <v>84</v>
      </c>
      <c r="D113" s="6" t="s">
        <v>96</v>
      </c>
      <c r="E113" s="75" t="s">
        <v>29</v>
      </c>
      <c r="F113" s="65">
        <v>189.7</v>
      </c>
    </row>
    <row r="114" spans="1:6" ht="37.5" x14ac:dyDescent="0.3">
      <c r="A114" s="42" t="s">
        <v>16</v>
      </c>
      <c r="B114" s="74" t="s">
        <v>13</v>
      </c>
      <c r="C114" s="7" t="s">
        <v>84</v>
      </c>
      <c r="D114" s="6" t="s">
        <v>97</v>
      </c>
      <c r="E114" s="75"/>
      <c r="F114" s="66">
        <f t="shared" ref="F114" si="24">SUM(F115+F120+F122)</f>
        <v>15216</v>
      </c>
    </row>
    <row r="115" spans="1:6" ht="20.25" x14ac:dyDescent="0.3">
      <c r="A115" s="42" t="s">
        <v>17</v>
      </c>
      <c r="B115" s="74" t="s">
        <v>13</v>
      </c>
      <c r="C115" s="7" t="s">
        <v>84</v>
      </c>
      <c r="D115" s="6" t="s">
        <v>98</v>
      </c>
      <c r="E115" s="75"/>
      <c r="F115" s="66">
        <f t="shared" ref="F115" si="25">SUM(F116)</f>
        <v>5376.5</v>
      </c>
    </row>
    <row r="116" spans="1:6" ht="37.5" x14ac:dyDescent="0.3">
      <c r="A116" s="42" t="s">
        <v>99</v>
      </c>
      <c r="B116" s="74" t="s">
        <v>13</v>
      </c>
      <c r="C116" s="7" t="s">
        <v>84</v>
      </c>
      <c r="D116" s="6" t="s">
        <v>100</v>
      </c>
      <c r="E116" s="75"/>
      <c r="F116" s="66">
        <f t="shared" ref="F116" si="26">SUM(F117+F118+F119)</f>
        <v>5376.5</v>
      </c>
    </row>
    <row r="117" spans="1:6" s="25" customFormat="1" ht="20.25" x14ac:dyDescent="0.3">
      <c r="A117" s="42" t="s">
        <v>101</v>
      </c>
      <c r="B117" s="74" t="s">
        <v>13</v>
      </c>
      <c r="C117" s="7" t="s">
        <v>84</v>
      </c>
      <c r="D117" s="6" t="s">
        <v>100</v>
      </c>
      <c r="E117" s="75" t="s">
        <v>102</v>
      </c>
      <c r="F117" s="65">
        <v>5015.3999999999996</v>
      </c>
    </row>
    <row r="118" spans="1:6" s="25" customFormat="1" ht="37.5" x14ac:dyDescent="0.3">
      <c r="A118" s="43" t="s">
        <v>28</v>
      </c>
      <c r="B118" s="74" t="s">
        <v>13</v>
      </c>
      <c r="C118" s="7" t="s">
        <v>84</v>
      </c>
      <c r="D118" s="6" t="s">
        <v>100</v>
      </c>
      <c r="E118" s="75" t="s">
        <v>29</v>
      </c>
      <c r="F118" s="65">
        <v>349.79999999999995</v>
      </c>
    </row>
    <row r="119" spans="1:6" s="25" customFormat="1" ht="20.25" x14ac:dyDescent="0.3">
      <c r="A119" s="43" t="s">
        <v>30</v>
      </c>
      <c r="B119" s="74" t="s">
        <v>13</v>
      </c>
      <c r="C119" s="7" t="s">
        <v>84</v>
      </c>
      <c r="D119" s="6" t="s">
        <v>100</v>
      </c>
      <c r="E119" s="75" t="s">
        <v>31</v>
      </c>
      <c r="F119" s="65">
        <v>11.3</v>
      </c>
    </row>
    <row r="120" spans="1:6" ht="37.5" x14ac:dyDescent="0.3">
      <c r="A120" s="42" t="s">
        <v>22</v>
      </c>
      <c r="B120" s="74" t="s">
        <v>13</v>
      </c>
      <c r="C120" s="7" t="s">
        <v>84</v>
      </c>
      <c r="D120" s="6" t="s">
        <v>734</v>
      </c>
      <c r="E120" s="75"/>
      <c r="F120" s="66">
        <f t="shared" ref="F120" si="27">SUM(F121)</f>
        <v>4703.3999999999996</v>
      </c>
    </row>
    <row r="121" spans="1:6" s="25" customFormat="1" ht="20.25" x14ac:dyDescent="0.3">
      <c r="A121" s="42" t="s">
        <v>101</v>
      </c>
      <c r="B121" s="74" t="s">
        <v>13</v>
      </c>
      <c r="C121" s="7" t="s">
        <v>84</v>
      </c>
      <c r="D121" s="6" t="s">
        <v>734</v>
      </c>
      <c r="E121" s="75" t="s">
        <v>102</v>
      </c>
      <c r="F121" s="65">
        <v>4703.3999999999996</v>
      </c>
    </row>
    <row r="122" spans="1:6" ht="37.5" x14ac:dyDescent="0.3">
      <c r="A122" s="42" t="s">
        <v>92</v>
      </c>
      <c r="B122" s="74" t="s">
        <v>13</v>
      </c>
      <c r="C122" s="7" t="s">
        <v>84</v>
      </c>
      <c r="D122" s="6" t="s">
        <v>103</v>
      </c>
      <c r="E122" s="75"/>
      <c r="F122" s="66">
        <f>SUM(F123+F124)</f>
        <v>5136.0999999999995</v>
      </c>
    </row>
    <row r="123" spans="1:6" s="25" customFormat="1" ht="20.25" x14ac:dyDescent="0.3">
      <c r="A123" s="42" t="s">
        <v>101</v>
      </c>
      <c r="B123" s="74" t="s">
        <v>13</v>
      </c>
      <c r="C123" s="7" t="s">
        <v>84</v>
      </c>
      <c r="D123" s="6" t="s">
        <v>103</v>
      </c>
      <c r="E123" s="75" t="s">
        <v>102</v>
      </c>
      <c r="F123" s="65">
        <v>4645.7</v>
      </c>
    </row>
    <row r="124" spans="1:6" s="25" customFormat="1" ht="37.5" x14ac:dyDescent="0.3">
      <c r="A124" s="43" t="s">
        <v>28</v>
      </c>
      <c r="B124" s="74" t="s">
        <v>13</v>
      </c>
      <c r="C124" s="7" t="s">
        <v>84</v>
      </c>
      <c r="D124" s="6" t="s">
        <v>103</v>
      </c>
      <c r="E124" s="75" t="s">
        <v>29</v>
      </c>
      <c r="F124" s="65">
        <v>490.40000000000003</v>
      </c>
    </row>
    <row r="125" spans="1:6" ht="75" x14ac:dyDescent="0.3">
      <c r="A125" s="39" t="s">
        <v>7</v>
      </c>
      <c r="B125" s="74" t="s">
        <v>13</v>
      </c>
      <c r="C125" s="7" t="s">
        <v>84</v>
      </c>
      <c r="D125" s="7" t="s">
        <v>6</v>
      </c>
      <c r="E125" s="75"/>
      <c r="F125" s="66">
        <f>+F126+F163</f>
        <v>139657.20000000001</v>
      </c>
    </row>
    <row r="126" spans="1:6" ht="37.5" x14ac:dyDescent="0.3">
      <c r="A126" s="37" t="s">
        <v>46</v>
      </c>
      <c r="B126" s="74" t="s">
        <v>13</v>
      </c>
      <c r="C126" s="7" t="s">
        <v>84</v>
      </c>
      <c r="D126" s="7" t="s">
        <v>47</v>
      </c>
      <c r="E126" s="75"/>
      <c r="F126" s="65">
        <f>+F127+F130+F139+F158</f>
        <v>139272.80000000002</v>
      </c>
    </row>
    <row r="127" spans="1:6" ht="20.25" x14ac:dyDescent="0.3">
      <c r="A127" s="37" t="s">
        <v>15</v>
      </c>
      <c r="B127" s="72" t="s">
        <v>13</v>
      </c>
      <c r="C127" s="6" t="s">
        <v>84</v>
      </c>
      <c r="D127" s="6" t="s">
        <v>48</v>
      </c>
      <c r="E127" s="73" t="s">
        <v>27</v>
      </c>
      <c r="F127" s="65">
        <f t="shared" ref="F127:F128" si="28">+F128</f>
        <v>30</v>
      </c>
    </row>
    <row r="128" spans="1:6" ht="56.25" x14ac:dyDescent="0.3">
      <c r="A128" s="37" t="s">
        <v>49</v>
      </c>
      <c r="B128" s="72" t="s">
        <v>13</v>
      </c>
      <c r="C128" s="6" t="s">
        <v>84</v>
      </c>
      <c r="D128" s="6" t="s">
        <v>50</v>
      </c>
      <c r="E128" s="73" t="s">
        <v>27</v>
      </c>
      <c r="F128" s="65">
        <f t="shared" si="28"/>
        <v>30</v>
      </c>
    </row>
    <row r="129" spans="1:6" s="25" customFormat="1" ht="37.5" x14ac:dyDescent="0.3">
      <c r="A129" s="38" t="s">
        <v>28</v>
      </c>
      <c r="B129" s="74" t="s">
        <v>13</v>
      </c>
      <c r="C129" s="7" t="s">
        <v>84</v>
      </c>
      <c r="D129" s="7" t="s">
        <v>50</v>
      </c>
      <c r="E129" s="75" t="s">
        <v>29</v>
      </c>
      <c r="F129" s="65">
        <v>30</v>
      </c>
    </row>
    <row r="130" spans="1:6" ht="37.5" x14ac:dyDescent="0.3">
      <c r="A130" s="37" t="s">
        <v>104</v>
      </c>
      <c r="B130" s="72" t="s">
        <v>13</v>
      </c>
      <c r="C130" s="6" t="s">
        <v>84</v>
      </c>
      <c r="D130" s="6" t="s">
        <v>105</v>
      </c>
      <c r="E130" s="73" t="s">
        <v>27</v>
      </c>
      <c r="F130" s="65">
        <f>+F131+F136</f>
        <v>2303.1999999999998</v>
      </c>
    </row>
    <row r="131" spans="1:6" ht="37.5" x14ac:dyDescent="0.3">
      <c r="A131" s="37" t="s">
        <v>106</v>
      </c>
      <c r="B131" s="72" t="s">
        <v>13</v>
      </c>
      <c r="C131" s="6" t="s">
        <v>84</v>
      </c>
      <c r="D131" s="6" t="s">
        <v>107</v>
      </c>
      <c r="E131" s="73" t="s">
        <v>27</v>
      </c>
      <c r="F131" s="65">
        <f>F132+F134</f>
        <v>2054.7999999999997</v>
      </c>
    </row>
    <row r="132" spans="1:6" ht="37.5" x14ac:dyDescent="0.3">
      <c r="A132" s="37" t="s">
        <v>836</v>
      </c>
      <c r="B132" s="72" t="s">
        <v>13</v>
      </c>
      <c r="C132" s="6" t="s">
        <v>84</v>
      </c>
      <c r="D132" s="6" t="s">
        <v>108</v>
      </c>
      <c r="E132" s="73" t="s">
        <v>27</v>
      </c>
      <c r="F132" s="65">
        <f>+F133</f>
        <v>699.19999999999993</v>
      </c>
    </row>
    <row r="133" spans="1:6" s="25" customFormat="1" ht="37.5" x14ac:dyDescent="0.3">
      <c r="A133" s="38" t="s">
        <v>28</v>
      </c>
      <c r="B133" s="74" t="s">
        <v>13</v>
      </c>
      <c r="C133" s="7" t="s">
        <v>84</v>
      </c>
      <c r="D133" s="7" t="s">
        <v>108</v>
      </c>
      <c r="E133" s="75" t="s">
        <v>29</v>
      </c>
      <c r="F133" s="65">
        <v>699.19999999999993</v>
      </c>
    </row>
    <row r="134" spans="1:6" ht="37.5" x14ac:dyDescent="0.3">
      <c r="A134" s="36" t="s">
        <v>802</v>
      </c>
      <c r="B134" s="72" t="s">
        <v>13</v>
      </c>
      <c r="C134" s="6" t="s">
        <v>84</v>
      </c>
      <c r="D134" s="6" t="s">
        <v>801</v>
      </c>
      <c r="E134" s="73" t="s">
        <v>27</v>
      </c>
      <c r="F134" s="65">
        <f t="shared" ref="F134" si="29">+F135</f>
        <v>1355.6</v>
      </c>
    </row>
    <row r="135" spans="1:6" s="25" customFormat="1" ht="37.5" x14ac:dyDescent="0.3">
      <c r="A135" s="38" t="s">
        <v>28</v>
      </c>
      <c r="B135" s="74" t="s">
        <v>13</v>
      </c>
      <c r="C135" s="7" t="s">
        <v>84</v>
      </c>
      <c r="D135" s="7" t="s">
        <v>801</v>
      </c>
      <c r="E135" s="75" t="s">
        <v>29</v>
      </c>
      <c r="F135" s="65">
        <v>1355.6</v>
      </c>
    </row>
    <row r="136" spans="1:6" ht="56.25" x14ac:dyDescent="0.3">
      <c r="A136" s="39" t="s">
        <v>109</v>
      </c>
      <c r="B136" s="74" t="s">
        <v>13</v>
      </c>
      <c r="C136" s="7" t="s">
        <v>84</v>
      </c>
      <c r="D136" s="7" t="s">
        <v>110</v>
      </c>
      <c r="E136" s="75"/>
      <c r="F136" s="65">
        <f>+F137</f>
        <v>248.4</v>
      </c>
    </row>
    <row r="137" spans="1:6" ht="20.25" x14ac:dyDescent="0.3">
      <c r="A137" s="36" t="s">
        <v>111</v>
      </c>
      <c r="B137" s="72" t="s">
        <v>13</v>
      </c>
      <c r="C137" s="6" t="s">
        <v>84</v>
      </c>
      <c r="D137" s="6" t="s">
        <v>112</v>
      </c>
      <c r="E137" s="73" t="s">
        <v>27</v>
      </c>
      <c r="F137" s="65">
        <f>+F138</f>
        <v>248.4</v>
      </c>
    </row>
    <row r="138" spans="1:6" s="25" customFormat="1" ht="20.25" x14ac:dyDescent="0.3">
      <c r="A138" s="38" t="s">
        <v>32</v>
      </c>
      <c r="B138" s="74" t="s">
        <v>13</v>
      </c>
      <c r="C138" s="7" t="s">
        <v>84</v>
      </c>
      <c r="D138" s="7" t="s">
        <v>112</v>
      </c>
      <c r="E138" s="75" t="s">
        <v>33</v>
      </c>
      <c r="F138" s="65">
        <v>248.4</v>
      </c>
    </row>
    <row r="139" spans="1:6" ht="37.5" x14ac:dyDescent="0.3">
      <c r="A139" s="37" t="s">
        <v>16</v>
      </c>
      <c r="B139" s="74" t="s">
        <v>13</v>
      </c>
      <c r="C139" s="7" t="s">
        <v>84</v>
      </c>
      <c r="D139" s="7" t="s">
        <v>51</v>
      </c>
      <c r="E139" s="75"/>
      <c r="F139" s="65">
        <f>+F140+F152+F154+F156+F150+F148</f>
        <v>136173.6</v>
      </c>
    </row>
    <row r="140" spans="1:6" ht="20.25" x14ac:dyDescent="0.3">
      <c r="A140" s="37" t="s">
        <v>17</v>
      </c>
      <c r="B140" s="72" t="s">
        <v>13</v>
      </c>
      <c r="C140" s="6" t="s">
        <v>84</v>
      </c>
      <c r="D140" s="6" t="s">
        <v>115</v>
      </c>
      <c r="E140" s="73" t="s">
        <v>27</v>
      </c>
      <c r="F140" s="65">
        <f t="shared" ref="F140" si="30">+F141+F143</f>
        <v>75872.300000000017</v>
      </c>
    </row>
    <row r="141" spans="1:6" ht="81" customHeight="1" x14ac:dyDescent="0.3">
      <c r="A141" s="37" t="s">
        <v>116</v>
      </c>
      <c r="B141" s="72" t="s">
        <v>13</v>
      </c>
      <c r="C141" s="6" t="s">
        <v>84</v>
      </c>
      <c r="D141" s="6" t="s">
        <v>117</v>
      </c>
      <c r="E141" s="73" t="s">
        <v>27</v>
      </c>
      <c r="F141" s="65">
        <f t="shared" ref="F141" si="31">+F142</f>
        <v>49.5</v>
      </c>
    </row>
    <row r="142" spans="1:6" s="25" customFormat="1" ht="20.25" x14ac:dyDescent="0.3">
      <c r="A142" s="44" t="s">
        <v>382</v>
      </c>
      <c r="B142" s="74" t="s">
        <v>13</v>
      </c>
      <c r="C142" s="7" t="s">
        <v>84</v>
      </c>
      <c r="D142" s="7" t="s">
        <v>117</v>
      </c>
      <c r="E142" s="75" t="s">
        <v>14</v>
      </c>
      <c r="F142" s="65">
        <v>49.5</v>
      </c>
    </row>
    <row r="143" spans="1:6" ht="20.25" x14ac:dyDescent="0.3">
      <c r="A143" s="37" t="s">
        <v>119</v>
      </c>
      <c r="B143" s="72" t="s">
        <v>13</v>
      </c>
      <c r="C143" s="6" t="s">
        <v>84</v>
      </c>
      <c r="D143" s="6" t="s">
        <v>120</v>
      </c>
      <c r="E143" s="73" t="s">
        <v>27</v>
      </c>
      <c r="F143" s="65">
        <f>SUM(F144:F147)</f>
        <v>75822.800000000017</v>
      </c>
    </row>
    <row r="144" spans="1:6" s="25" customFormat="1" ht="20.25" x14ac:dyDescent="0.3">
      <c r="A144" s="38" t="s">
        <v>101</v>
      </c>
      <c r="B144" s="74" t="s">
        <v>13</v>
      </c>
      <c r="C144" s="7" t="s">
        <v>84</v>
      </c>
      <c r="D144" s="7" t="s">
        <v>120</v>
      </c>
      <c r="E144" s="75" t="s">
        <v>102</v>
      </c>
      <c r="F144" s="65">
        <v>48103</v>
      </c>
    </row>
    <row r="145" spans="1:6" s="25" customFormat="1" ht="37.5" x14ac:dyDescent="0.3">
      <c r="A145" s="38" t="s">
        <v>28</v>
      </c>
      <c r="B145" s="74" t="s">
        <v>13</v>
      </c>
      <c r="C145" s="7" t="s">
        <v>84</v>
      </c>
      <c r="D145" s="7" t="s">
        <v>120</v>
      </c>
      <c r="E145" s="75" t="s">
        <v>29</v>
      </c>
      <c r="F145" s="65">
        <v>27519.599999999999</v>
      </c>
    </row>
    <row r="146" spans="1:6" s="25" customFormat="1" ht="37.5" x14ac:dyDescent="0.3">
      <c r="A146" s="38" t="s">
        <v>413</v>
      </c>
      <c r="B146" s="74" t="s">
        <v>13</v>
      </c>
      <c r="C146" s="7" t="s">
        <v>84</v>
      </c>
      <c r="D146" s="7" t="s">
        <v>120</v>
      </c>
      <c r="E146" s="75" t="s">
        <v>414</v>
      </c>
      <c r="F146" s="65">
        <v>1.1000000000000001</v>
      </c>
    </row>
    <row r="147" spans="1:6" s="25" customFormat="1" ht="20.25" x14ac:dyDescent="0.3">
      <c r="A147" s="38" t="s">
        <v>30</v>
      </c>
      <c r="B147" s="74" t="s">
        <v>13</v>
      </c>
      <c r="C147" s="7" t="s">
        <v>84</v>
      </c>
      <c r="D147" s="7" t="s">
        <v>120</v>
      </c>
      <c r="E147" s="75" t="s">
        <v>31</v>
      </c>
      <c r="F147" s="65">
        <v>199.1</v>
      </c>
    </row>
    <row r="148" spans="1:6" ht="56.25" x14ac:dyDescent="0.3">
      <c r="A148" s="40" t="s">
        <v>957</v>
      </c>
      <c r="B148" s="72" t="s">
        <v>13</v>
      </c>
      <c r="C148" s="6" t="s">
        <v>84</v>
      </c>
      <c r="D148" s="7" t="s">
        <v>956</v>
      </c>
      <c r="E148" s="76"/>
      <c r="F148" s="65">
        <f t="shared" ref="F148:F150" si="32">F149</f>
        <v>97.8</v>
      </c>
    </row>
    <row r="149" spans="1:6" s="25" customFormat="1" ht="37.5" x14ac:dyDescent="0.3">
      <c r="A149" s="38" t="s">
        <v>43</v>
      </c>
      <c r="B149" s="72" t="s">
        <v>13</v>
      </c>
      <c r="C149" s="6" t="s">
        <v>84</v>
      </c>
      <c r="D149" s="7" t="s">
        <v>956</v>
      </c>
      <c r="E149" s="75" t="s">
        <v>44</v>
      </c>
      <c r="F149" s="65">
        <v>97.8</v>
      </c>
    </row>
    <row r="150" spans="1:6" ht="37.5" x14ac:dyDescent="0.3">
      <c r="A150" s="45" t="s">
        <v>22</v>
      </c>
      <c r="B150" s="72" t="s">
        <v>13</v>
      </c>
      <c r="C150" s="6" t="s">
        <v>84</v>
      </c>
      <c r="D150" s="7" t="s">
        <v>56</v>
      </c>
      <c r="E150" s="76"/>
      <c r="F150" s="65">
        <f t="shared" si="32"/>
        <v>38985</v>
      </c>
    </row>
    <row r="151" spans="1:6" s="25" customFormat="1" ht="20.25" x14ac:dyDescent="0.3">
      <c r="A151" s="38" t="s">
        <v>101</v>
      </c>
      <c r="B151" s="72" t="s">
        <v>13</v>
      </c>
      <c r="C151" s="6" t="s">
        <v>84</v>
      </c>
      <c r="D151" s="7" t="s">
        <v>56</v>
      </c>
      <c r="E151" s="75" t="s">
        <v>102</v>
      </c>
      <c r="F151" s="65">
        <v>38985</v>
      </c>
    </row>
    <row r="152" spans="1:6" ht="75" x14ac:dyDescent="0.3">
      <c r="A152" s="38" t="s">
        <v>121</v>
      </c>
      <c r="B152" s="74" t="s">
        <v>13</v>
      </c>
      <c r="C152" s="7" t="s">
        <v>84</v>
      </c>
      <c r="D152" s="7" t="s">
        <v>122</v>
      </c>
      <c r="E152" s="75"/>
      <c r="F152" s="65">
        <f t="shared" ref="F152" si="33">SUM(F153)</f>
        <v>21123.5</v>
      </c>
    </row>
    <row r="153" spans="1:6" s="25" customFormat="1" ht="20.25" x14ac:dyDescent="0.3">
      <c r="A153" s="44" t="s">
        <v>382</v>
      </c>
      <c r="B153" s="74" t="s">
        <v>13</v>
      </c>
      <c r="C153" s="7" t="s">
        <v>84</v>
      </c>
      <c r="D153" s="7" t="s">
        <v>122</v>
      </c>
      <c r="E153" s="75" t="s">
        <v>14</v>
      </c>
      <c r="F153" s="65">
        <v>21123.5</v>
      </c>
    </row>
    <row r="154" spans="1:6" ht="39.75" customHeight="1" x14ac:dyDescent="0.3">
      <c r="A154" s="38" t="s">
        <v>60</v>
      </c>
      <c r="B154" s="74" t="s">
        <v>13</v>
      </c>
      <c r="C154" s="7" t="s">
        <v>84</v>
      </c>
      <c r="D154" s="7" t="s">
        <v>61</v>
      </c>
      <c r="E154" s="75"/>
      <c r="F154" s="66">
        <f t="shared" ref="F154" si="34">+F155</f>
        <v>15</v>
      </c>
    </row>
    <row r="155" spans="1:6" s="25" customFormat="1" ht="37.5" x14ac:dyDescent="0.3">
      <c r="A155" s="38" t="s">
        <v>28</v>
      </c>
      <c r="B155" s="74" t="s">
        <v>13</v>
      </c>
      <c r="C155" s="7" t="s">
        <v>84</v>
      </c>
      <c r="D155" s="7" t="s">
        <v>61</v>
      </c>
      <c r="E155" s="75" t="s">
        <v>29</v>
      </c>
      <c r="F155" s="65">
        <v>15</v>
      </c>
    </row>
    <row r="156" spans="1:6" ht="93.75" x14ac:dyDescent="0.3">
      <c r="A156" s="38" t="s">
        <v>123</v>
      </c>
      <c r="B156" s="74" t="s">
        <v>13</v>
      </c>
      <c r="C156" s="7" t="s">
        <v>84</v>
      </c>
      <c r="D156" s="7" t="s">
        <v>64</v>
      </c>
      <c r="E156" s="75"/>
      <c r="F156" s="66">
        <f t="shared" ref="F156" si="35">+F157</f>
        <v>80</v>
      </c>
    </row>
    <row r="157" spans="1:6" s="25" customFormat="1" ht="37.5" x14ac:dyDescent="0.3">
      <c r="A157" s="38" t="s">
        <v>28</v>
      </c>
      <c r="B157" s="74" t="s">
        <v>13</v>
      </c>
      <c r="C157" s="7" t="s">
        <v>84</v>
      </c>
      <c r="D157" s="7" t="s">
        <v>64</v>
      </c>
      <c r="E157" s="75" t="s">
        <v>29</v>
      </c>
      <c r="F157" s="65">
        <v>80</v>
      </c>
    </row>
    <row r="158" spans="1:6" ht="20.25" x14ac:dyDescent="0.3">
      <c r="A158" s="39" t="s">
        <v>24</v>
      </c>
      <c r="B158" s="74" t="s">
        <v>13</v>
      </c>
      <c r="C158" s="7" t="s">
        <v>84</v>
      </c>
      <c r="D158" s="7" t="s">
        <v>124</v>
      </c>
      <c r="E158" s="75"/>
      <c r="F158" s="65">
        <f>+F159+F161</f>
        <v>766</v>
      </c>
    </row>
    <row r="159" spans="1:6" ht="56.25" x14ac:dyDescent="0.3">
      <c r="A159" s="36" t="s">
        <v>694</v>
      </c>
      <c r="B159" s="72" t="s">
        <v>13</v>
      </c>
      <c r="C159" s="6" t="s">
        <v>84</v>
      </c>
      <c r="D159" s="6" t="s">
        <v>125</v>
      </c>
      <c r="E159" s="73" t="s">
        <v>27</v>
      </c>
      <c r="F159" s="65">
        <f t="shared" ref="F159" si="36">+F160</f>
        <v>670</v>
      </c>
    </row>
    <row r="160" spans="1:6" s="25" customFormat="1" ht="37.5" x14ac:dyDescent="0.3">
      <c r="A160" s="38" t="s">
        <v>43</v>
      </c>
      <c r="B160" s="74" t="s">
        <v>13</v>
      </c>
      <c r="C160" s="7" t="s">
        <v>84</v>
      </c>
      <c r="D160" s="7" t="s">
        <v>125</v>
      </c>
      <c r="E160" s="75" t="s">
        <v>44</v>
      </c>
      <c r="F160" s="65">
        <v>670</v>
      </c>
    </row>
    <row r="161" spans="1:6" ht="37.5" x14ac:dyDescent="0.3">
      <c r="A161" s="37" t="s">
        <v>126</v>
      </c>
      <c r="B161" s="72" t="s">
        <v>13</v>
      </c>
      <c r="C161" s="6" t="s">
        <v>84</v>
      </c>
      <c r="D161" s="6" t="s">
        <v>127</v>
      </c>
      <c r="E161" s="73" t="s">
        <v>27</v>
      </c>
      <c r="F161" s="65">
        <f>+F162</f>
        <v>96</v>
      </c>
    </row>
    <row r="162" spans="1:6" s="25" customFormat="1" ht="20.25" x14ac:dyDescent="0.3">
      <c r="A162" s="38" t="s">
        <v>32</v>
      </c>
      <c r="B162" s="74" t="s">
        <v>13</v>
      </c>
      <c r="C162" s="7" t="s">
        <v>84</v>
      </c>
      <c r="D162" s="7" t="s">
        <v>127</v>
      </c>
      <c r="E162" s="75" t="s">
        <v>33</v>
      </c>
      <c r="F162" s="65">
        <v>96</v>
      </c>
    </row>
    <row r="163" spans="1:6" ht="37.5" x14ac:dyDescent="0.3">
      <c r="A163" s="39" t="s">
        <v>8</v>
      </c>
      <c r="B163" s="74" t="s">
        <v>13</v>
      </c>
      <c r="C163" s="7" t="s">
        <v>84</v>
      </c>
      <c r="D163" s="7" t="s">
        <v>9</v>
      </c>
      <c r="E163" s="75"/>
      <c r="F163" s="66">
        <f t="shared" ref="F163:F166" si="37">+F164</f>
        <v>384.4</v>
      </c>
    </row>
    <row r="164" spans="1:6" ht="37.5" x14ac:dyDescent="0.3">
      <c r="A164" s="39" t="s">
        <v>10</v>
      </c>
      <c r="B164" s="74" t="s">
        <v>13</v>
      </c>
      <c r="C164" s="7" t="s">
        <v>84</v>
      </c>
      <c r="D164" s="7" t="s">
        <v>11</v>
      </c>
      <c r="E164" s="75"/>
      <c r="F164" s="66">
        <f t="shared" si="37"/>
        <v>384.4</v>
      </c>
    </row>
    <row r="165" spans="1:6" ht="20.25" x14ac:dyDescent="0.3">
      <c r="A165" s="39" t="s">
        <v>128</v>
      </c>
      <c r="B165" s="74" t="s">
        <v>13</v>
      </c>
      <c r="C165" s="7" t="s">
        <v>84</v>
      </c>
      <c r="D165" s="7" t="s">
        <v>129</v>
      </c>
      <c r="E165" s="75"/>
      <c r="F165" s="66">
        <f t="shared" si="37"/>
        <v>384.4</v>
      </c>
    </row>
    <row r="166" spans="1:6" ht="20.25" x14ac:dyDescent="0.3">
      <c r="A166" s="38" t="s">
        <v>130</v>
      </c>
      <c r="B166" s="74" t="s">
        <v>13</v>
      </c>
      <c r="C166" s="7" t="s">
        <v>84</v>
      </c>
      <c r="D166" s="7" t="s">
        <v>131</v>
      </c>
      <c r="E166" s="75"/>
      <c r="F166" s="66">
        <f t="shared" si="37"/>
        <v>384.4</v>
      </c>
    </row>
    <row r="167" spans="1:6" s="25" customFormat="1" ht="20.25" x14ac:dyDescent="0.3">
      <c r="A167" s="38" t="s">
        <v>30</v>
      </c>
      <c r="B167" s="74" t="s">
        <v>13</v>
      </c>
      <c r="C167" s="7" t="s">
        <v>84</v>
      </c>
      <c r="D167" s="7" t="s">
        <v>131</v>
      </c>
      <c r="E167" s="75" t="s">
        <v>31</v>
      </c>
      <c r="F167" s="65">
        <v>384.4</v>
      </c>
    </row>
    <row r="168" spans="1:6" ht="56.25" x14ac:dyDescent="0.3">
      <c r="A168" s="41" t="s">
        <v>278</v>
      </c>
      <c r="B168" s="74" t="s">
        <v>13</v>
      </c>
      <c r="C168" s="7" t="s">
        <v>84</v>
      </c>
      <c r="D168" s="7" t="s">
        <v>279</v>
      </c>
      <c r="E168" s="75"/>
      <c r="F168" s="65">
        <f t="shared" ref="F168" si="38">+F169</f>
        <v>6732.5</v>
      </c>
    </row>
    <row r="169" spans="1:6" ht="20.25" x14ac:dyDescent="0.3">
      <c r="A169" s="38" t="s">
        <v>737</v>
      </c>
      <c r="B169" s="72" t="s">
        <v>13</v>
      </c>
      <c r="C169" s="6" t="s">
        <v>84</v>
      </c>
      <c r="D169" s="7" t="s">
        <v>330</v>
      </c>
      <c r="E169" s="75"/>
      <c r="F169" s="65">
        <f t="shared" ref="F169" si="39">+F170</f>
        <v>6732.5</v>
      </c>
    </row>
    <row r="170" spans="1:6" ht="37.5" x14ac:dyDescent="0.3">
      <c r="A170" s="37" t="s">
        <v>16</v>
      </c>
      <c r="B170" s="74" t="s">
        <v>13</v>
      </c>
      <c r="C170" s="7" t="s">
        <v>84</v>
      </c>
      <c r="D170" s="7" t="s">
        <v>347</v>
      </c>
      <c r="E170" s="75"/>
      <c r="F170" s="65">
        <f t="shared" ref="F170" si="40">+F171+F176</f>
        <v>6732.5</v>
      </c>
    </row>
    <row r="171" spans="1:6" ht="20.25" x14ac:dyDescent="0.3">
      <c r="A171" s="37" t="s">
        <v>17</v>
      </c>
      <c r="B171" s="74" t="s">
        <v>13</v>
      </c>
      <c r="C171" s="7" t="s">
        <v>84</v>
      </c>
      <c r="D171" s="7" t="s">
        <v>738</v>
      </c>
      <c r="E171" s="75"/>
      <c r="F171" s="65">
        <f t="shared" ref="F171" si="41">+F172</f>
        <v>3767.0999999999995</v>
      </c>
    </row>
    <row r="172" spans="1:6" ht="37.5" x14ac:dyDescent="0.3">
      <c r="A172" s="44" t="s">
        <v>118</v>
      </c>
      <c r="B172" s="72" t="s">
        <v>13</v>
      </c>
      <c r="C172" s="6" t="s">
        <v>84</v>
      </c>
      <c r="D172" s="6" t="s">
        <v>739</v>
      </c>
      <c r="E172" s="75"/>
      <c r="F172" s="66">
        <f t="shared" ref="F172" si="42">+F173+F174+F175</f>
        <v>3767.0999999999995</v>
      </c>
    </row>
    <row r="173" spans="1:6" s="25" customFormat="1" ht="20.25" x14ac:dyDescent="0.3">
      <c r="A173" s="42" t="s">
        <v>101</v>
      </c>
      <c r="B173" s="74" t="s">
        <v>13</v>
      </c>
      <c r="C173" s="7" t="s">
        <v>84</v>
      </c>
      <c r="D173" s="19" t="s">
        <v>739</v>
      </c>
      <c r="E173" s="77">
        <v>110</v>
      </c>
      <c r="F173" s="65">
        <v>2637.2</v>
      </c>
    </row>
    <row r="174" spans="1:6" s="25" customFormat="1" ht="37.5" x14ac:dyDescent="0.3">
      <c r="A174" s="43" t="s">
        <v>28</v>
      </c>
      <c r="B174" s="74" t="s">
        <v>13</v>
      </c>
      <c r="C174" s="7" t="s">
        <v>84</v>
      </c>
      <c r="D174" s="19" t="s">
        <v>739</v>
      </c>
      <c r="E174" s="77">
        <v>240</v>
      </c>
      <c r="F174" s="65">
        <v>1124.8999999999999</v>
      </c>
    </row>
    <row r="175" spans="1:6" s="25" customFormat="1" ht="20.25" x14ac:dyDescent="0.3">
      <c r="A175" s="43" t="s">
        <v>30</v>
      </c>
      <c r="B175" s="74" t="s">
        <v>13</v>
      </c>
      <c r="C175" s="7" t="s">
        <v>84</v>
      </c>
      <c r="D175" s="19" t="s">
        <v>739</v>
      </c>
      <c r="E175" s="77">
        <v>850</v>
      </c>
      <c r="F175" s="65">
        <v>5</v>
      </c>
    </row>
    <row r="176" spans="1:6" ht="37.5" x14ac:dyDescent="0.3">
      <c r="A176" s="45" t="s">
        <v>22</v>
      </c>
      <c r="B176" s="72" t="s">
        <v>13</v>
      </c>
      <c r="C176" s="6" t="s">
        <v>84</v>
      </c>
      <c r="D176" s="7" t="s">
        <v>714</v>
      </c>
      <c r="E176" s="76"/>
      <c r="F176" s="66">
        <f t="shared" ref="F176" si="43">+F177</f>
        <v>2965.4</v>
      </c>
    </row>
    <row r="177" spans="1:6" s="25" customFormat="1" ht="20.25" x14ac:dyDescent="0.3">
      <c r="A177" s="38" t="s">
        <v>101</v>
      </c>
      <c r="B177" s="72" t="s">
        <v>13</v>
      </c>
      <c r="C177" s="6" t="s">
        <v>84</v>
      </c>
      <c r="D177" s="7" t="s">
        <v>714</v>
      </c>
      <c r="E177" s="75" t="s">
        <v>102</v>
      </c>
      <c r="F177" s="65">
        <v>2965.4</v>
      </c>
    </row>
    <row r="178" spans="1:6" ht="56.25" x14ac:dyDescent="0.3">
      <c r="A178" s="41" t="s">
        <v>132</v>
      </c>
      <c r="B178" s="74" t="s">
        <v>13</v>
      </c>
      <c r="C178" s="7" t="s">
        <v>84</v>
      </c>
      <c r="D178" s="7" t="s">
        <v>19</v>
      </c>
      <c r="E178" s="75"/>
      <c r="F178" s="65">
        <f t="shared" ref="F178" si="44">F179</f>
        <v>67807.600000000006</v>
      </c>
    </row>
    <row r="179" spans="1:6" s="20" customFormat="1" ht="20.25" x14ac:dyDescent="0.3">
      <c r="A179" s="38" t="s">
        <v>20</v>
      </c>
      <c r="B179" s="72" t="s">
        <v>13</v>
      </c>
      <c r="C179" s="6" t="s">
        <v>84</v>
      </c>
      <c r="D179" s="7" t="s">
        <v>21</v>
      </c>
      <c r="E179" s="76"/>
      <c r="F179" s="66">
        <f t="shared" ref="F179" si="45">F180+F186</f>
        <v>67807.600000000006</v>
      </c>
    </row>
    <row r="180" spans="1:6" s="20" customFormat="1" ht="20.25" x14ac:dyDescent="0.3">
      <c r="A180" s="37" t="s">
        <v>17</v>
      </c>
      <c r="B180" s="74" t="s">
        <v>13</v>
      </c>
      <c r="C180" s="7" t="s">
        <v>84</v>
      </c>
      <c r="D180" s="8" t="s">
        <v>133</v>
      </c>
      <c r="E180" s="75"/>
      <c r="F180" s="65">
        <f t="shared" ref="F180" si="46">+F181+F184</f>
        <v>35736</v>
      </c>
    </row>
    <row r="181" spans="1:6" s="20" customFormat="1" ht="37.5" x14ac:dyDescent="0.3">
      <c r="A181" s="37" t="s">
        <v>134</v>
      </c>
      <c r="B181" s="74" t="s">
        <v>13</v>
      </c>
      <c r="C181" s="7" t="s">
        <v>84</v>
      </c>
      <c r="D181" s="8" t="s">
        <v>135</v>
      </c>
      <c r="E181" s="75"/>
      <c r="F181" s="65">
        <f t="shared" ref="F181" si="47">+F182+F183</f>
        <v>35667.300000000003</v>
      </c>
    </row>
    <row r="182" spans="1:6" s="26" customFormat="1" ht="20.25" x14ac:dyDescent="0.3">
      <c r="A182" s="38" t="s">
        <v>136</v>
      </c>
      <c r="B182" s="74" t="s">
        <v>13</v>
      </c>
      <c r="C182" s="7" t="s">
        <v>84</v>
      </c>
      <c r="D182" s="8" t="s">
        <v>135</v>
      </c>
      <c r="E182" s="75" t="s">
        <v>102</v>
      </c>
      <c r="F182" s="65">
        <v>33160.5</v>
      </c>
    </row>
    <row r="183" spans="1:6" s="26" customFormat="1" ht="37.5" x14ac:dyDescent="0.3">
      <c r="A183" s="38" t="s">
        <v>28</v>
      </c>
      <c r="B183" s="74" t="s">
        <v>13</v>
      </c>
      <c r="C183" s="7" t="s">
        <v>84</v>
      </c>
      <c r="D183" s="8" t="s">
        <v>135</v>
      </c>
      <c r="E183" s="75" t="s">
        <v>29</v>
      </c>
      <c r="F183" s="65">
        <v>2506.7999999999997</v>
      </c>
    </row>
    <row r="184" spans="1:6" s="20" customFormat="1" ht="20.25" x14ac:dyDescent="0.3">
      <c r="A184" s="37" t="s">
        <v>718</v>
      </c>
      <c r="B184" s="74" t="s">
        <v>13</v>
      </c>
      <c r="C184" s="7" t="s">
        <v>84</v>
      </c>
      <c r="D184" s="8" t="s">
        <v>717</v>
      </c>
      <c r="E184" s="75"/>
      <c r="F184" s="65">
        <f t="shared" ref="F184" si="48">+F185</f>
        <v>68.7</v>
      </c>
    </row>
    <row r="185" spans="1:6" s="26" customFormat="1" ht="37.5" x14ac:dyDescent="0.3">
      <c r="A185" s="38" t="s">
        <v>28</v>
      </c>
      <c r="B185" s="74" t="s">
        <v>13</v>
      </c>
      <c r="C185" s="7" t="s">
        <v>84</v>
      </c>
      <c r="D185" s="8" t="s">
        <v>717</v>
      </c>
      <c r="E185" s="75" t="s">
        <v>29</v>
      </c>
      <c r="F185" s="65">
        <v>68.7</v>
      </c>
    </row>
    <row r="186" spans="1:6" s="20" customFormat="1" ht="37.5" x14ac:dyDescent="0.3">
      <c r="A186" s="45" t="s">
        <v>22</v>
      </c>
      <c r="B186" s="72" t="s">
        <v>13</v>
      </c>
      <c r="C186" s="6" t="s">
        <v>84</v>
      </c>
      <c r="D186" s="7" t="s">
        <v>23</v>
      </c>
      <c r="E186" s="76"/>
      <c r="F186" s="65">
        <f>+F187</f>
        <v>32071.599999999999</v>
      </c>
    </row>
    <row r="187" spans="1:6" s="26" customFormat="1" ht="20.25" x14ac:dyDescent="0.3">
      <c r="A187" s="38" t="s">
        <v>101</v>
      </c>
      <c r="B187" s="72" t="s">
        <v>13</v>
      </c>
      <c r="C187" s="6" t="s">
        <v>84</v>
      </c>
      <c r="D187" s="7" t="s">
        <v>23</v>
      </c>
      <c r="E187" s="75" t="s">
        <v>102</v>
      </c>
      <c r="F187" s="65">
        <v>32071.599999999999</v>
      </c>
    </row>
    <row r="188" spans="1:6" s="20" customFormat="1" ht="47.25" customHeight="1" x14ac:dyDescent="0.3">
      <c r="A188" s="46" t="s">
        <v>260</v>
      </c>
      <c r="B188" s="72" t="s">
        <v>13</v>
      </c>
      <c r="C188" s="6" t="s">
        <v>84</v>
      </c>
      <c r="D188" s="6" t="s">
        <v>261</v>
      </c>
      <c r="E188" s="73"/>
      <c r="F188" s="66">
        <f t="shared" ref="F188" si="49">F189</f>
        <v>93.200000000000017</v>
      </c>
    </row>
    <row r="189" spans="1:6" s="20" customFormat="1" ht="20.25" x14ac:dyDescent="0.3">
      <c r="A189" s="46" t="s">
        <v>901</v>
      </c>
      <c r="B189" s="72" t="s">
        <v>13</v>
      </c>
      <c r="C189" s="6" t="s">
        <v>84</v>
      </c>
      <c r="D189" s="6" t="s">
        <v>782</v>
      </c>
      <c r="E189" s="73"/>
      <c r="F189" s="66">
        <f>+F190</f>
        <v>93.200000000000017</v>
      </c>
    </row>
    <row r="190" spans="1:6" s="20" customFormat="1" ht="37.5" x14ac:dyDescent="0.3">
      <c r="A190" s="46" t="s">
        <v>578</v>
      </c>
      <c r="B190" s="74" t="s">
        <v>13</v>
      </c>
      <c r="C190" s="7" t="s">
        <v>84</v>
      </c>
      <c r="D190" s="6" t="s">
        <v>786</v>
      </c>
      <c r="E190" s="75"/>
      <c r="F190" s="65">
        <f>F191</f>
        <v>93.200000000000017</v>
      </c>
    </row>
    <row r="191" spans="1:6" s="20" customFormat="1" ht="20.25" x14ac:dyDescent="0.3">
      <c r="A191" s="46" t="s">
        <v>788</v>
      </c>
      <c r="B191" s="74" t="s">
        <v>13</v>
      </c>
      <c r="C191" s="7" t="s">
        <v>84</v>
      </c>
      <c r="D191" s="6" t="s">
        <v>787</v>
      </c>
      <c r="E191" s="75"/>
      <c r="F191" s="65">
        <f t="shared" ref="F191" si="50">+F192</f>
        <v>93.200000000000017</v>
      </c>
    </row>
    <row r="192" spans="1:6" s="27" customFormat="1" ht="37.5" x14ac:dyDescent="0.3">
      <c r="A192" s="43" t="s">
        <v>28</v>
      </c>
      <c r="B192" s="74" t="s">
        <v>13</v>
      </c>
      <c r="C192" s="7" t="s">
        <v>84</v>
      </c>
      <c r="D192" s="6" t="s">
        <v>787</v>
      </c>
      <c r="E192" s="77">
        <v>240</v>
      </c>
      <c r="F192" s="65">
        <v>93.200000000000017</v>
      </c>
    </row>
    <row r="193" spans="1:6" ht="75" x14ac:dyDescent="0.3">
      <c r="A193" s="38" t="s">
        <v>137</v>
      </c>
      <c r="B193" s="72" t="s">
        <v>13</v>
      </c>
      <c r="C193" s="6" t="s">
        <v>84</v>
      </c>
      <c r="D193" s="6" t="s">
        <v>138</v>
      </c>
      <c r="E193" s="73"/>
      <c r="F193" s="65">
        <f t="shared" ref="F193" si="51">F194+F201+F219</f>
        <v>27369.799999999996</v>
      </c>
    </row>
    <row r="194" spans="1:6" ht="37.5" x14ac:dyDescent="0.3">
      <c r="A194" s="38" t="s">
        <v>16</v>
      </c>
      <c r="B194" s="72" t="s">
        <v>13</v>
      </c>
      <c r="C194" s="6" t="s">
        <v>84</v>
      </c>
      <c r="D194" s="6" t="s">
        <v>139</v>
      </c>
      <c r="E194" s="73" t="s">
        <v>27</v>
      </c>
      <c r="F194" s="65">
        <f t="shared" ref="F194" si="52">+F195+F199</f>
        <v>16322.1</v>
      </c>
    </row>
    <row r="195" spans="1:6" ht="20.25" x14ac:dyDescent="0.3">
      <c r="A195" s="38" t="s">
        <v>52</v>
      </c>
      <c r="B195" s="72" t="s">
        <v>13</v>
      </c>
      <c r="C195" s="6" t="s">
        <v>84</v>
      </c>
      <c r="D195" s="6" t="s">
        <v>140</v>
      </c>
      <c r="E195" s="73" t="s">
        <v>27</v>
      </c>
      <c r="F195" s="65">
        <f t="shared" ref="F195" si="53">+F196</f>
        <v>10844.6</v>
      </c>
    </row>
    <row r="196" spans="1:6" ht="20.25" x14ac:dyDescent="0.3">
      <c r="A196" s="45" t="s">
        <v>141</v>
      </c>
      <c r="B196" s="72" t="s">
        <v>13</v>
      </c>
      <c r="C196" s="6" t="s">
        <v>84</v>
      </c>
      <c r="D196" s="6" t="s">
        <v>142</v>
      </c>
      <c r="E196" s="73" t="s">
        <v>27</v>
      </c>
      <c r="F196" s="65">
        <f>+F197+F198</f>
        <v>10844.6</v>
      </c>
    </row>
    <row r="197" spans="1:6" s="25" customFormat="1" ht="37.5" x14ac:dyDescent="0.3">
      <c r="A197" s="38" t="s">
        <v>43</v>
      </c>
      <c r="B197" s="74" t="s">
        <v>13</v>
      </c>
      <c r="C197" s="7" t="s">
        <v>84</v>
      </c>
      <c r="D197" s="7" t="s">
        <v>142</v>
      </c>
      <c r="E197" s="75" t="s">
        <v>44</v>
      </c>
      <c r="F197" s="65">
        <v>10041.5</v>
      </c>
    </row>
    <row r="198" spans="1:6" s="25" customFormat="1" ht="37.5" x14ac:dyDescent="0.3">
      <c r="A198" s="38" t="s">
        <v>28</v>
      </c>
      <c r="B198" s="74" t="s">
        <v>13</v>
      </c>
      <c r="C198" s="7" t="s">
        <v>84</v>
      </c>
      <c r="D198" s="7" t="s">
        <v>142</v>
      </c>
      <c r="E198" s="75" t="s">
        <v>29</v>
      </c>
      <c r="F198" s="65">
        <v>803.1</v>
      </c>
    </row>
    <row r="199" spans="1:6" ht="37.5" x14ac:dyDescent="0.3">
      <c r="A199" s="36" t="s">
        <v>22</v>
      </c>
      <c r="B199" s="72" t="s">
        <v>13</v>
      </c>
      <c r="C199" s="6" t="s">
        <v>84</v>
      </c>
      <c r="D199" s="6" t="s">
        <v>713</v>
      </c>
      <c r="E199" s="73" t="s">
        <v>27</v>
      </c>
      <c r="F199" s="65">
        <f t="shared" ref="F199" si="54">+F200</f>
        <v>5477.5</v>
      </c>
    </row>
    <row r="200" spans="1:6" s="25" customFormat="1" ht="37.5" x14ac:dyDescent="0.3">
      <c r="A200" s="38" t="s">
        <v>43</v>
      </c>
      <c r="B200" s="74" t="s">
        <v>13</v>
      </c>
      <c r="C200" s="7" t="s">
        <v>84</v>
      </c>
      <c r="D200" s="7" t="s">
        <v>713</v>
      </c>
      <c r="E200" s="75" t="s">
        <v>44</v>
      </c>
      <c r="F200" s="65">
        <v>5477.5</v>
      </c>
    </row>
    <row r="201" spans="1:6" ht="37.5" x14ac:dyDescent="0.3">
      <c r="A201" s="45" t="s">
        <v>143</v>
      </c>
      <c r="B201" s="72" t="s">
        <v>13</v>
      </c>
      <c r="C201" s="6" t="s">
        <v>84</v>
      </c>
      <c r="D201" s="6" t="s">
        <v>144</v>
      </c>
      <c r="E201" s="73" t="s">
        <v>27</v>
      </c>
      <c r="F201" s="65">
        <f t="shared" ref="F201" si="55">F202+F209</f>
        <v>10828.599999999999</v>
      </c>
    </row>
    <row r="202" spans="1:6" ht="37.5" x14ac:dyDescent="0.3">
      <c r="A202" s="38" t="s">
        <v>145</v>
      </c>
      <c r="B202" s="72" t="s">
        <v>13</v>
      </c>
      <c r="C202" s="6" t="s">
        <v>84</v>
      </c>
      <c r="D202" s="6" t="s">
        <v>146</v>
      </c>
      <c r="E202" s="73" t="s">
        <v>27</v>
      </c>
      <c r="F202" s="65">
        <f t="shared" ref="F202" si="56">F203+F206</f>
        <v>8508.7999999999993</v>
      </c>
    </row>
    <row r="203" spans="1:6" ht="20.25" x14ac:dyDescent="0.3">
      <c r="A203" s="38" t="s">
        <v>839</v>
      </c>
      <c r="B203" s="72" t="s">
        <v>13</v>
      </c>
      <c r="C203" s="6" t="s">
        <v>84</v>
      </c>
      <c r="D203" s="6" t="s">
        <v>147</v>
      </c>
      <c r="E203" s="73" t="s">
        <v>27</v>
      </c>
      <c r="F203" s="65">
        <f>F204+F205</f>
        <v>2054.5</v>
      </c>
    </row>
    <row r="204" spans="1:6" s="25" customFormat="1" ht="37.5" x14ac:dyDescent="0.3">
      <c r="A204" s="38" t="s">
        <v>28</v>
      </c>
      <c r="B204" s="74" t="s">
        <v>13</v>
      </c>
      <c r="C204" s="7" t="s">
        <v>84</v>
      </c>
      <c r="D204" s="7" t="s">
        <v>147</v>
      </c>
      <c r="E204" s="75" t="s">
        <v>29</v>
      </c>
      <c r="F204" s="65">
        <v>1344.5</v>
      </c>
    </row>
    <row r="205" spans="1:6" s="25" customFormat="1" ht="20.25" x14ac:dyDescent="0.3">
      <c r="A205" s="38" t="s">
        <v>363</v>
      </c>
      <c r="B205" s="74" t="s">
        <v>13</v>
      </c>
      <c r="C205" s="7" t="s">
        <v>84</v>
      </c>
      <c r="D205" s="7" t="s">
        <v>147</v>
      </c>
      <c r="E205" s="75" t="s">
        <v>286</v>
      </c>
      <c r="F205" s="65">
        <v>710</v>
      </c>
    </row>
    <row r="206" spans="1:6" ht="37.5" x14ac:dyDescent="0.3">
      <c r="A206" s="38" t="s">
        <v>902</v>
      </c>
      <c r="B206" s="72" t="s">
        <v>13</v>
      </c>
      <c r="C206" s="6" t="s">
        <v>84</v>
      </c>
      <c r="D206" s="6" t="s">
        <v>148</v>
      </c>
      <c r="E206" s="73" t="s">
        <v>27</v>
      </c>
      <c r="F206" s="65">
        <f t="shared" ref="F206" si="57">SUM(F207:F208)</f>
        <v>6454.2999999999993</v>
      </c>
    </row>
    <row r="207" spans="1:6" s="25" customFormat="1" ht="37.5" x14ac:dyDescent="0.3">
      <c r="A207" s="38" t="s">
        <v>28</v>
      </c>
      <c r="B207" s="74" t="s">
        <v>13</v>
      </c>
      <c r="C207" s="7" t="s">
        <v>84</v>
      </c>
      <c r="D207" s="7" t="s">
        <v>148</v>
      </c>
      <c r="E207" s="75" t="s">
        <v>29</v>
      </c>
      <c r="F207" s="65">
        <v>6332.4</v>
      </c>
    </row>
    <row r="208" spans="1:6" s="25" customFormat="1" ht="20.25" x14ac:dyDescent="0.3">
      <c r="A208" s="38" t="s">
        <v>30</v>
      </c>
      <c r="B208" s="74" t="s">
        <v>13</v>
      </c>
      <c r="C208" s="7" t="s">
        <v>84</v>
      </c>
      <c r="D208" s="7" t="s">
        <v>148</v>
      </c>
      <c r="E208" s="75" t="s">
        <v>31</v>
      </c>
      <c r="F208" s="65">
        <v>121.9</v>
      </c>
    </row>
    <row r="209" spans="1:6" ht="37.5" x14ac:dyDescent="0.3">
      <c r="A209" s="38" t="s">
        <v>149</v>
      </c>
      <c r="B209" s="72" t="s">
        <v>13</v>
      </c>
      <c r="C209" s="6" t="s">
        <v>84</v>
      </c>
      <c r="D209" s="6" t="s">
        <v>150</v>
      </c>
      <c r="E209" s="73" t="s">
        <v>27</v>
      </c>
      <c r="F209" s="65">
        <f t="shared" ref="F209" si="58">F210+F213+F215+F217</f>
        <v>2319.8000000000002</v>
      </c>
    </row>
    <row r="210" spans="1:6" ht="20.25" x14ac:dyDescent="0.3">
      <c r="A210" s="38" t="s">
        <v>838</v>
      </c>
      <c r="B210" s="72" t="s">
        <v>13</v>
      </c>
      <c r="C210" s="6" t="s">
        <v>84</v>
      </c>
      <c r="D210" s="6" t="s">
        <v>151</v>
      </c>
      <c r="E210" s="73" t="s">
        <v>27</v>
      </c>
      <c r="F210" s="65">
        <f t="shared" ref="F210" si="59">F211+F212</f>
        <v>1710.4</v>
      </c>
    </row>
    <row r="211" spans="1:6" s="25" customFormat="1" ht="37.5" x14ac:dyDescent="0.3">
      <c r="A211" s="38" t="s">
        <v>28</v>
      </c>
      <c r="B211" s="74" t="s">
        <v>13</v>
      </c>
      <c r="C211" s="7" t="s">
        <v>84</v>
      </c>
      <c r="D211" s="7" t="s">
        <v>151</v>
      </c>
      <c r="E211" s="75" t="s">
        <v>29</v>
      </c>
      <c r="F211" s="65">
        <v>1697.9</v>
      </c>
    </row>
    <row r="212" spans="1:6" s="25" customFormat="1" ht="20.25" x14ac:dyDescent="0.3">
      <c r="A212" s="38" t="s">
        <v>30</v>
      </c>
      <c r="B212" s="74" t="s">
        <v>13</v>
      </c>
      <c r="C212" s="7" t="s">
        <v>84</v>
      </c>
      <c r="D212" s="7" t="s">
        <v>151</v>
      </c>
      <c r="E212" s="75" t="s">
        <v>31</v>
      </c>
      <c r="F212" s="65">
        <v>12.5</v>
      </c>
    </row>
    <row r="213" spans="1:6" ht="37.5" x14ac:dyDescent="0.3">
      <c r="A213" s="38" t="s">
        <v>152</v>
      </c>
      <c r="B213" s="72" t="s">
        <v>13</v>
      </c>
      <c r="C213" s="6" t="s">
        <v>84</v>
      </c>
      <c r="D213" s="6" t="s">
        <v>153</v>
      </c>
      <c r="E213" s="73" t="s">
        <v>27</v>
      </c>
      <c r="F213" s="65">
        <f t="shared" ref="F213" si="60">F214</f>
        <v>280</v>
      </c>
    </row>
    <row r="214" spans="1:6" s="25" customFormat="1" ht="37.5" x14ac:dyDescent="0.3">
      <c r="A214" s="38" t="s">
        <v>28</v>
      </c>
      <c r="B214" s="74" t="s">
        <v>13</v>
      </c>
      <c r="C214" s="7" t="s">
        <v>84</v>
      </c>
      <c r="D214" s="7" t="s">
        <v>153</v>
      </c>
      <c r="E214" s="75" t="s">
        <v>29</v>
      </c>
      <c r="F214" s="65">
        <v>280</v>
      </c>
    </row>
    <row r="215" spans="1:6" ht="20.25" x14ac:dyDescent="0.3">
      <c r="A215" s="38" t="s">
        <v>154</v>
      </c>
      <c r="B215" s="72" t="s">
        <v>13</v>
      </c>
      <c r="C215" s="6" t="s">
        <v>84</v>
      </c>
      <c r="D215" s="6" t="s">
        <v>155</v>
      </c>
      <c r="E215" s="73" t="s">
        <v>27</v>
      </c>
      <c r="F215" s="65">
        <f>F216</f>
        <v>202.8</v>
      </c>
    </row>
    <row r="216" spans="1:6" s="25" customFormat="1" ht="37.5" x14ac:dyDescent="0.3">
      <c r="A216" s="38" t="s">
        <v>28</v>
      </c>
      <c r="B216" s="74" t="s">
        <v>13</v>
      </c>
      <c r="C216" s="7" t="s">
        <v>84</v>
      </c>
      <c r="D216" s="7" t="s">
        <v>155</v>
      </c>
      <c r="E216" s="75" t="s">
        <v>29</v>
      </c>
      <c r="F216" s="65">
        <v>202.8</v>
      </c>
    </row>
    <row r="217" spans="1:6" ht="37.5" x14ac:dyDescent="0.3">
      <c r="A217" s="37" t="s">
        <v>156</v>
      </c>
      <c r="B217" s="72" t="s">
        <v>13</v>
      </c>
      <c r="C217" s="6" t="s">
        <v>84</v>
      </c>
      <c r="D217" s="7" t="s">
        <v>728</v>
      </c>
      <c r="E217" s="73" t="s">
        <v>27</v>
      </c>
      <c r="F217" s="65">
        <f>F218</f>
        <v>126.6</v>
      </c>
    </row>
    <row r="218" spans="1:6" s="25" customFormat="1" ht="37.5" x14ac:dyDescent="0.3">
      <c r="A218" s="38" t="s">
        <v>28</v>
      </c>
      <c r="B218" s="74" t="s">
        <v>13</v>
      </c>
      <c r="C218" s="7" t="s">
        <v>84</v>
      </c>
      <c r="D218" s="7" t="s">
        <v>728</v>
      </c>
      <c r="E218" s="75" t="s">
        <v>29</v>
      </c>
      <c r="F218" s="65">
        <v>126.6</v>
      </c>
    </row>
    <row r="219" spans="1:6" ht="75" x14ac:dyDescent="0.3">
      <c r="A219" s="38" t="s">
        <v>157</v>
      </c>
      <c r="B219" s="72" t="s">
        <v>13</v>
      </c>
      <c r="C219" s="6" t="s">
        <v>84</v>
      </c>
      <c r="D219" s="7" t="s">
        <v>158</v>
      </c>
      <c r="E219" s="73" t="s">
        <v>27</v>
      </c>
      <c r="F219" s="65">
        <f t="shared" ref="F219:F220" si="61">+F220</f>
        <v>219.1</v>
      </c>
    </row>
    <row r="220" spans="1:6" ht="75" x14ac:dyDescent="0.3">
      <c r="A220" s="38" t="s">
        <v>159</v>
      </c>
      <c r="B220" s="72" t="s">
        <v>13</v>
      </c>
      <c r="C220" s="6" t="s">
        <v>84</v>
      </c>
      <c r="D220" s="7" t="s">
        <v>160</v>
      </c>
      <c r="E220" s="73" t="s">
        <v>27</v>
      </c>
      <c r="F220" s="65">
        <f t="shared" si="61"/>
        <v>219.1</v>
      </c>
    </row>
    <row r="221" spans="1:6" s="25" customFormat="1" ht="37.5" x14ac:dyDescent="0.3">
      <c r="A221" s="38" t="s">
        <v>28</v>
      </c>
      <c r="B221" s="74" t="s">
        <v>13</v>
      </c>
      <c r="C221" s="7" t="s">
        <v>84</v>
      </c>
      <c r="D221" s="11" t="s">
        <v>160</v>
      </c>
      <c r="E221" s="75" t="s">
        <v>29</v>
      </c>
      <c r="F221" s="65">
        <v>219.1</v>
      </c>
    </row>
    <row r="222" spans="1:6" ht="20.25" x14ac:dyDescent="0.3">
      <c r="A222" s="37" t="s">
        <v>77</v>
      </c>
      <c r="B222" s="72" t="s">
        <v>13</v>
      </c>
      <c r="C222" s="6" t="s">
        <v>84</v>
      </c>
      <c r="D222" s="8" t="s">
        <v>78</v>
      </c>
      <c r="E222" s="73"/>
      <c r="F222" s="65">
        <f t="shared" ref="F222:F223" si="62">SUM(F223)</f>
        <v>15.8</v>
      </c>
    </row>
    <row r="223" spans="1:6" ht="37.5" x14ac:dyDescent="0.3">
      <c r="A223" s="37" t="s">
        <v>79</v>
      </c>
      <c r="B223" s="72" t="s">
        <v>13</v>
      </c>
      <c r="C223" s="6" t="s">
        <v>84</v>
      </c>
      <c r="D223" s="8" t="s">
        <v>80</v>
      </c>
      <c r="E223" s="73" t="s">
        <v>27</v>
      </c>
      <c r="F223" s="65">
        <f t="shared" si="62"/>
        <v>15.8</v>
      </c>
    </row>
    <row r="224" spans="1:6" s="25" customFormat="1" ht="37.5" x14ac:dyDescent="0.3">
      <c r="A224" s="38" t="s">
        <v>28</v>
      </c>
      <c r="B224" s="72" t="s">
        <v>13</v>
      </c>
      <c r="C224" s="6" t="s">
        <v>84</v>
      </c>
      <c r="D224" s="6" t="s">
        <v>80</v>
      </c>
      <c r="E224" s="73" t="s">
        <v>29</v>
      </c>
      <c r="F224" s="65">
        <v>15.8</v>
      </c>
    </row>
    <row r="225" spans="1:6" ht="20.25" x14ac:dyDescent="0.3">
      <c r="A225" s="45" t="s">
        <v>36</v>
      </c>
      <c r="B225" s="72" t="s">
        <v>13</v>
      </c>
      <c r="C225" s="6" t="s">
        <v>84</v>
      </c>
      <c r="D225" s="6" t="s">
        <v>37</v>
      </c>
      <c r="E225" s="73" t="s">
        <v>27</v>
      </c>
      <c r="F225" s="65">
        <f t="shared" ref="F225:F227" si="63">+F226</f>
        <v>1074.4000000000001</v>
      </c>
    </row>
    <row r="226" spans="1:6" ht="20.25" x14ac:dyDescent="0.3">
      <c r="A226" s="38" t="s">
        <v>791</v>
      </c>
      <c r="B226" s="72" t="s">
        <v>13</v>
      </c>
      <c r="C226" s="6" t="s">
        <v>84</v>
      </c>
      <c r="D226" s="6" t="s">
        <v>792</v>
      </c>
      <c r="E226" s="73" t="s">
        <v>27</v>
      </c>
      <c r="F226" s="65">
        <f t="shared" si="63"/>
        <v>1074.4000000000001</v>
      </c>
    </row>
    <row r="227" spans="1:6" ht="20.25" x14ac:dyDescent="0.3">
      <c r="A227" s="38" t="s">
        <v>808</v>
      </c>
      <c r="B227" s="72" t="s">
        <v>13</v>
      </c>
      <c r="C227" s="6" t="s">
        <v>84</v>
      </c>
      <c r="D227" s="6" t="s">
        <v>805</v>
      </c>
      <c r="E227" s="73" t="s">
        <v>27</v>
      </c>
      <c r="F227" s="65">
        <f t="shared" si="63"/>
        <v>1074.4000000000001</v>
      </c>
    </row>
    <row r="228" spans="1:6" s="25" customFormat="1" ht="20.25" x14ac:dyDescent="0.3">
      <c r="A228" s="38" t="s">
        <v>850</v>
      </c>
      <c r="B228" s="74" t="s">
        <v>13</v>
      </c>
      <c r="C228" s="7" t="s">
        <v>84</v>
      </c>
      <c r="D228" s="7" t="s">
        <v>805</v>
      </c>
      <c r="E228" s="75" t="s">
        <v>849</v>
      </c>
      <c r="F228" s="65">
        <v>1074.4000000000001</v>
      </c>
    </row>
    <row r="229" spans="1:6" s="23" customFormat="1" ht="27.75" customHeight="1" x14ac:dyDescent="0.3">
      <c r="A229" s="47" t="s">
        <v>161</v>
      </c>
      <c r="B229" s="78" t="s">
        <v>1</v>
      </c>
      <c r="C229" s="12" t="s">
        <v>0</v>
      </c>
      <c r="D229" s="12"/>
      <c r="E229" s="79"/>
      <c r="F229" s="67">
        <f t="shared" ref="F229:F232" si="64">+F230</f>
        <v>1633.5000000000002</v>
      </c>
    </row>
    <row r="230" spans="1:6" s="10" customFormat="1" ht="20.25" x14ac:dyDescent="0.3">
      <c r="A230" s="36" t="s">
        <v>162</v>
      </c>
      <c r="B230" s="72" t="s">
        <v>1</v>
      </c>
      <c r="C230" s="6" t="s">
        <v>25</v>
      </c>
      <c r="D230" s="6"/>
      <c r="E230" s="73"/>
      <c r="F230" s="65">
        <f>+F231+F237</f>
        <v>1633.5000000000002</v>
      </c>
    </row>
    <row r="231" spans="1:6" s="10" customFormat="1" ht="75" x14ac:dyDescent="0.3">
      <c r="A231" s="36" t="s">
        <v>7</v>
      </c>
      <c r="B231" s="72" t="s">
        <v>1</v>
      </c>
      <c r="C231" s="6" t="s">
        <v>25</v>
      </c>
      <c r="D231" s="6" t="s">
        <v>6</v>
      </c>
      <c r="E231" s="79"/>
      <c r="F231" s="65">
        <f t="shared" si="64"/>
        <v>1603.5000000000002</v>
      </c>
    </row>
    <row r="232" spans="1:6" s="10" customFormat="1" ht="37.5" x14ac:dyDescent="0.3">
      <c r="A232" s="36" t="s">
        <v>46</v>
      </c>
      <c r="B232" s="72" t="s">
        <v>1</v>
      </c>
      <c r="C232" s="6" t="s">
        <v>25</v>
      </c>
      <c r="D232" s="6" t="s">
        <v>47</v>
      </c>
      <c r="E232" s="79"/>
      <c r="F232" s="65">
        <f t="shared" si="64"/>
        <v>1603.5000000000002</v>
      </c>
    </row>
    <row r="233" spans="1:6" ht="37.5" x14ac:dyDescent="0.3">
      <c r="A233" s="37" t="s">
        <v>16</v>
      </c>
      <c r="B233" s="72" t="s">
        <v>1</v>
      </c>
      <c r="C233" s="6" t="s">
        <v>25</v>
      </c>
      <c r="D233" s="8" t="s">
        <v>164</v>
      </c>
      <c r="E233" s="73"/>
      <c r="F233" s="65">
        <f t="shared" ref="F233" si="65">F234</f>
        <v>1603.5000000000002</v>
      </c>
    </row>
    <row r="234" spans="1:6" ht="37.5" x14ac:dyDescent="0.3">
      <c r="A234" s="37" t="s">
        <v>165</v>
      </c>
      <c r="B234" s="72" t="s">
        <v>1</v>
      </c>
      <c r="C234" s="6" t="s">
        <v>25</v>
      </c>
      <c r="D234" s="8" t="s">
        <v>166</v>
      </c>
      <c r="E234" s="73"/>
      <c r="F234" s="65">
        <f t="shared" ref="F234" si="66">F235+F236</f>
        <v>1603.5000000000002</v>
      </c>
    </row>
    <row r="235" spans="1:6" s="25" customFormat="1" ht="37.5" x14ac:dyDescent="0.3">
      <c r="A235" s="38" t="s">
        <v>43</v>
      </c>
      <c r="B235" s="72" t="s">
        <v>1</v>
      </c>
      <c r="C235" s="6" t="s">
        <v>25</v>
      </c>
      <c r="D235" s="8" t="s">
        <v>166</v>
      </c>
      <c r="E235" s="73" t="s">
        <v>44</v>
      </c>
      <c r="F235" s="65">
        <v>1369.6000000000001</v>
      </c>
    </row>
    <row r="236" spans="1:6" s="25" customFormat="1" ht="37.5" x14ac:dyDescent="0.3">
      <c r="A236" s="38" t="s">
        <v>28</v>
      </c>
      <c r="B236" s="72" t="s">
        <v>1</v>
      </c>
      <c r="C236" s="6" t="s">
        <v>25</v>
      </c>
      <c r="D236" s="8" t="s">
        <v>166</v>
      </c>
      <c r="E236" s="73" t="s">
        <v>29</v>
      </c>
      <c r="F236" s="65">
        <v>233.9</v>
      </c>
    </row>
    <row r="237" spans="1:6" s="25" customFormat="1" ht="20.25" x14ac:dyDescent="0.3">
      <c r="A237" s="45" t="s">
        <v>36</v>
      </c>
      <c r="B237" s="72" t="s">
        <v>1</v>
      </c>
      <c r="C237" s="6" t="s">
        <v>25</v>
      </c>
      <c r="D237" s="6" t="s">
        <v>37</v>
      </c>
      <c r="E237" s="73"/>
      <c r="F237" s="65">
        <f t="shared" ref="F237" si="67">+F238</f>
        <v>30</v>
      </c>
    </row>
    <row r="238" spans="1:6" s="25" customFormat="1" ht="20.25" x14ac:dyDescent="0.3">
      <c r="A238" s="38" t="s">
        <v>791</v>
      </c>
      <c r="B238" s="72" t="s">
        <v>1</v>
      </c>
      <c r="C238" s="6" t="s">
        <v>25</v>
      </c>
      <c r="D238" s="6" t="s">
        <v>792</v>
      </c>
      <c r="E238" s="73"/>
      <c r="F238" s="65">
        <f t="shared" ref="F238" si="68">F239</f>
        <v>30</v>
      </c>
    </row>
    <row r="239" spans="1:6" s="25" customFormat="1" ht="37.5" x14ac:dyDescent="0.3">
      <c r="A239" s="38" t="s">
        <v>953</v>
      </c>
      <c r="B239" s="72" t="s">
        <v>1</v>
      </c>
      <c r="C239" s="6" t="s">
        <v>25</v>
      </c>
      <c r="D239" s="6" t="s">
        <v>954</v>
      </c>
      <c r="E239" s="73"/>
      <c r="F239" s="65">
        <f t="shared" ref="F239" si="69">F240+F241</f>
        <v>30</v>
      </c>
    </row>
    <row r="240" spans="1:6" s="25" customFormat="1" ht="20.25" x14ac:dyDescent="0.3">
      <c r="A240" s="38" t="s">
        <v>940</v>
      </c>
      <c r="B240" s="72" t="s">
        <v>1</v>
      </c>
      <c r="C240" s="6" t="s">
        <v>25</v>
      </c>
      <c r="D240" s="7" t="s">
        <v>954</v>
      </c>
      <c r="E240" s="73" t="s">
        <v>944</v>
      </c>
      <c r="F240" s="65">
        <v>15</v>
      </c>
    </row>
    <row r="241" spans="1:6" s="25" customFormat="1" ht="56.25" x14ac:dyDescent="0.3">
      <c r="A241" s="38" t="s">
        <v>192</v>
      </c>
      <c r="B241" s="72" t="s">
        <v>1</v>
      </c>
      <c r="C241" s="6" t="s">
        <v>25</v>
      </c>
      <c r="D241" s="7" t="s">
        <v>954</v>
      </c>
      <c r="E241" s="73" t="s">
        <v>193</v>
      </c>
      <c r="F241" s="65">
        <v>15</v>
      </c>
    </row>
    <row r="242" spans="1:6" s="23" customFormat="1" ht="41.25" customHeight="1" x14ac:dyDescent="0.3">
      <c r="A242" s="47" t="s">
        <v>167</v>
      </c>
      <c r="B242" s="78" t="s">
        <v>25</v>
      </c>
      <c r="C242" s="12" t="s">
        <v>0</v>
      </c>
      <c r="D242" s="12"/>
      <c r="E242" s="79"/>
      <c r="F242" s="67">
        <f>F243+F262</f>
        <v>10462.299999999999</v>
      </c>
    </row>
    <row r="243" spans="1:6" s="10" customFormat="1" ht="48.75" customHeight="1" x14ac:dyDescent="0.3">
      <c r="A243" s="39" t="s">
        <v>168</v>
      </c>
      <c r="B243" s="74" t="s">
        <v>25</v>
      </c>
      <c r="C243" s="7" t="s">
        <v>169</v>
      </c>
      <c r="D243" s="7"/>
      <c r="E243" s="75"/>
      <c r="F243" s="66">
        <f>+F244+F259</f>
        <v>8079.5999999999995</v>
      </c>
    </row>
    <row r="244" spans="1:6" ht="56.25" x14ac:dyDescent="0.3">
      <c r="A244" s="37" t="s">
        <v>170</v>
      </c>
      <c r="B244" s="72" t="s">
        <v>25</v>
      </c>
      <c r="C244" s="6" t="s">
        <v>169</v>
      </c>
      <c r="D244" s="8" t="s">
        <v>171</v>
      </c>
      <c r="E244" s="73"/>
      <c r="F244" s="65">
        <f>F245+F255</f>
        <v>7746.9</v>
      </c>
    </row>
    <row r="245" spans="1:6" ht="20.25" x14ac:dyDescent="0.3">
      <c r="A245" s="37" t="s">
        <v>26</v>
      </c>
      <c r="B245" s="72" t="s">
        <v>25</v>
      </c>
      <c r="C245" s="6" t="s">
        <v>169</v>
      </c>
      <c r="D245" s="6" t="s">
        <v>172</v>
      </c>
      <c r="E245" s="73" t="s">
        <v>27</v>
      </c>
      <c r="F245" s="65">
        <f t="shared" ref="F245" si="70">+F246</f>
        <v>7706.9</v>
      </c>
    </row>
    <row r="246" spans="1:6" ht="37.5" x14ac:dyDescent="0.3">
      <c r="A246" s="37" t="s">
        <v>173</v>
      </c>
      <c r="B246" s="72" t="s">
        <v>25</v>
      </c>
      <c r="C246" s="6" t="s">
        <v>169</v>
      </c>
      <c r="D246" s="8" t="s">
        <v>174</v>
      </c>
      <c r="E246" s="73"/>
      <c r="F246" s="65">
        <f>F247+F250+F253</f>
        <v>7706.9</v>
      </c>
    </row>
    <row r="247" spans="1:6" ht="37.5" x14ac:dyDescent="0.3">
      <c r="A247" s="45" t="s">
        <v>175</v>
      </c>
      <c r="B247" s="72" t="s">
        <v>25</v>
      </c>
      <c r="C247" s="6" t="s">
        <v>169</v>
      </c>
      <c r="D247" s="8" t="s">
        <v>176</v>
      </c>
      <c r="E247" s="73" t="s">
        <v>27</v>
      </c>
      <c r="F247" s="65">
        <f>F248+F249</f>
        <v>4346.5</v>
      </c>
    </row>
    <row r="248" spans="1:6" s="25" customFormat="1" ht="37.5" x14ac:dyDescent="0.3">
      <c r="A248" s="38" t="s">
        <v>28</v>
      </c>
      <c r="B248" s="72" t="s">
        <v>25</v>
      </c>
      <c r="C248" s="6" t="s">
        <v>169</v>
      </c>
      <c r="D248" s="8" t="s">
        <v>176</v>
      </c>
      <c r="E248" s="73" t="s">
        <v>29</v>
      </c>
      <c r="F248" s="65">
        <v>4340.8999999999996</v>
      </c>
    </row>
    <row r="249" spans="1:6" s="25" customFormat="1" ht="20.25" x14ac:dyDescent="0.3">
      <c r="A249" s="38" t="s">
        <v>30</v>
      </c>
      <c r="B249" s="72" t="s">
        <v>25</v>
      </c>
      <c r="C249" s="6" t="s">
        <v>169</v>
      </c>
      <c r="D249" s="8" t="s">
        <v>176</v>
      </c>
      <c r="E249" s="73" t="s">
        <v>31</v>
      </c>
      <c r="F249" s="65">
        <v>5.6</v>
      </c>
    </row>
    <row r="250" spans="1:6" ht="69" customHeight="1" x14ac:dyDescent="0.3">
      <c r="A250" s="36" t="s">
        <v>179</v>
      </c>
      <c r="B250" s="72" t="s">
        <v>25</v>
      </c>
      <c r="C250" s="6" t="s">
        <v>169</v>
      </c>
      <c r="D250" s="6" t="s">
        <v>180</v>
      </c>
      <c r="E250" s="73"/>
      <c r="F250" s="65">
        <f t="shared" ref="F250" si="71">F251+F252</f>
        <v>2360.4</v>
      </c>
    </row>
    <row r="251" spans="1:6" s="25" customFormat="1" ht="37.5" x14ac:dyDescent="0.3">
      <c r="A251" s="38" t="s">
        <v>28</v>
      </c>
      <c r="B251" s="72" t="s">
        <v>25</v>
      </c>
      <c r="C251" s="6" t="s">
        <v>169</v>
      </c>
      <c r="D251" s="6" t="s">
        <v>180</v>
      </c>
      <c r="E251" s="73" t="s">
        <v>29</v>
      </c>
      <c r="F251" s="65">
        <v>2359.4</v>
      </c>
    </row>
    <row r="252" spans="1:6" s="25" customFormat="1" ht="20.25" x14ac:dyDescent="0.3">
      <c r="A252" s="38" t="s">
        <v>30</v>
      </c>
      <c r="B252" s="72" t="s">
        <v>25</v>
      </c>
      <c r="C252" s="6" t="s">
        <v>169</v>
      </c>
      <c r="D252" s="6" t="s">
        <v>180</v>
      </c>
      <c r="E252" s="73" t="s">
        <v>31</v>
      </c>
      <c r="F252" s="65">
        <v>1</v>
      </c>
    </row>
    <row r="253" spans="1:6" ht="20.25" x14ac:dyDescent="0.3">
      <c r="A253" s="38" t="s">
        <v>181</v>
      </c>
      <c r="B253" s="72" t="s">
        <v>25</v>
      </c>
      <c r="C253" s="6" t="s">
        <v>169</v>
      </c>
      <c r="D253" s="6" t="s">
        <v>182</v>
      </c>
      <c r="E253" s="73"/>
      <c r="F253" s="65">
        <f t="shared" ref="F253" si="72">F254</f>
        <v>1000</v>
      </c>
    </row>
    <row r="254" spans="1:6" s="25" customFormat="1" ht="37.5" x14ac:dyDescent="0.3">
      <c r="A254" s="38" t="s">
        <v>28</v>
      </c>
      <c r="B254" s="72" t="s">
        <v>25</v>
      </c>
      <c r="C254" s="6" t="s">
        <v>169</v>
      </c>
      <c r="D254" s="6" t="s">
        <v>182</v>
      </c>
      <c r="E254" s="73" t="s">
        <v>29</v>
      </c>
      <c r="F254" s="65">
        <v>1000</v>
      </c>
    </row>
    <row r="255" spans="1:6" ht="20.25" x14ac:dyDescent="0.3">
      <c r="A255" s="48" t="s">
        <v>199</v>
      </c>
      <c r="B255" s="72" t="s">
        <v>25</v>
      </c>
      <c r="C255" s="6" t="s">
        <v>169</v>
      </c>
      <c r="D255" s="8" t="s">
        <v>200</v>
      </c>
      <c r="E255" s="75"/>
      <c r="F255" s="65">
        <f t="shared" ref="F255" si="73">F256</f>
        <v>40</v>
      </c>
    </row>
    <row r="256" spans="1:6" ht="37.5" x14ac:dyDescent="0.3">
      <c r="A256" s="37" t="s">
        <v>173</v>
      </c>
      <c r="B256" s="72" t="s">
        <v>25</v>
      </c>
      <c r="C256" s="6" t="s">
        <v>169</v>
      </c>
      <c r="D256" s="8" t="s">
        <v>686</v>
      </c>
      <c r="E256" s="75"/>
      <c r="F256" s="66">
        <f t="shared" ref="F256:F257" si="74">F257</f>
        <v>40</v>
      </c>
    </row>
    <row r="257" spans="1:6" ht="43.5" customHeight="1" x14ac:dyDescent="0.3">
      <c r="A257" s="49" t="s">
        <v>688</v>
      </c>
      <c r="B257" s="72" t="s">
        <v>25</v>
      </c>
      <c r="C257" s="6" t="s">
        <v>169</v>
      </c>
      <c r="D257" s="8" t="s">
        <v>687</v>
      </c>
      <c r="E257" s="80"/>
      <c r="F257" s="65">
        <f t="shared" si="74"/>
        <v>40</v>
      </c>
    </row>
    <row r="258" spans="1:6" s="25" customFormat="1" ht="20.25" x14ac:dyDescent="0.3">
      <c r="A258" s="38" t="s">
        <v>32</v>
      </c>
      <c r="B258" s="72" t="s">
        <v>25</v>
      </c>
      <c r="C258" s="6" t="s">
        <v>169</v>
      </c>
      <c r="D258" s="8" t="s">
        <v>687</v>
      </c>
      <c r="E258" s="75" t="s">
        <v>33</v>
      </c>
      <c r="F258" s="65">
        <v>40</v>
      </c>
    </row>
    <row r="259" spans="1:6" ht="20.25" x14ac:dyDescent="0.3">
      <c r="A259" s="37" t="s">
        <v>77</v>
      </c>
      <c r="B259" s="72" t="s">
        <v>25</v>
      </c>
      <c r="C259" s="6" t="s">
        <v>169</v>
      </c>
      <c r="D259" s="8" t="s">
        <v>78</v>
      </c>
      <c r="E259" s="73"/>
      <c r="F259" s="65">
        <f t="shared" ref="F259:F260" si="75">SUM(F260)</f>
        <v>332.7</v>
      </c>
    </row>
    <row r="260" spans="1:6" ht="37.5" x14ac:dyDescent="0.3">
      <c r="A260" s="37" t="s">
        <v>79</v>
      </c>
      <c r="B260" s="72" t="s">
        <v>25</v>
      </c>
      <c r="C260" s="6" t="s">
        <v>169</v>
      </c>
      <c r="D260" s="8" t="s">
        <v>80</v>
      </c>
      <c r="E260" s="73" t="s">
        <v>27</v>
      </c>
      <c r="F260" s="65">
        <f t="shared" si="75"/>
        <v>332.7</v>
      </c>
    </row>
    <row r="261" spans="1:6" s="25" customFormat="1" ht="37.5" x14ac:dyDescent="0.3">
      <c r="A261" s="38" t="s">
        <v>28</v>
      </c>
      <c r="B261" s="72" t="s">
        <v>25</v>
      </c>
      <c r="C261" s="6" t="s">
        <v>169</v>
      </c>
      <c r="D261" s="6" t="s">
        <v>80</v>
      </c>
      <c r="E261" s="73" t="s">
        <v>29</v>
      </c>
      <c r="F261" s="65">
        <v>332.7</v>
      </c>
    </row>
    <row r="262" spans="1:6" s="10" customFormat="1" ht="37.5" x14ac:dyDescent="0.3">
      <c r="A262" s="45" t="s">
        <v>685</v>
      </c>
      <c r="B262" s="74" t="s">
        <v>25</v>
      </c>
      <c r="C262" s="7" t="s">
        <v>183</v>
      </c>
      <c r="D262" s="8" t="s">
        <v>27</v>
      </c>
      <c r="E262" s="75"/>
      <c r="F262" s="66">
        <f>F264+F267+F280</f>
        <v>2382.7000000000003</v>
      </c>
    </row>
    <row r="263" spans="1:6" s="10" customFormat="1" ht="56.25" x14ac:dyDescent="0.3">
      <c r="A263" s="37" t="s">
        <v>170</v>
      </c>
      <c r="B263" s="72" t="s">
        <v>25</v>
      </c>
      <c r="C263" s="6" t="s">
        <v>183</v>
      </c>
      <c r="D263" s="8" t="s">
        <v>171</v>
      </c>
      <c r="E263" s="81"/>
      <c r="F263" s="66">
        <f>F264+F267+F280</f>
        <v>2382.7000000000003</v>
      </c>
    </row>
    <row r="264" spans="1:6" ht="20.25" x14ac:dyDescent="0.3">
      <c r="A264" s="48" t="s">
        <v>15</v>
      </c>
      <c r="B264" s="74" t="s">
        <v>25</v>
      </c>
      <c r="C264" s="7" t="s">
        <v>183</v>
      </c>
      <c r="D264" s="8" t="s">
        <v>184</v>
      </c>
      <c r="E264" s="75"/>
      <c r="F264" s="66">
        <f>+F265</f>
        <v>1924.1000000000001</v>
      </c>
    </row>
    <row r="265" spans="1:6" ht="20.25" x14ac:dyDescent="0.3">
      <c r="A265" s="37" t="s">
        <v>185</v>
      </c>
      <c r="B265" s="74" t="s">
        <v>25</v>
      </c>
      <c r="C265" s="7" t="s">
        <v>183</v>
      </c>
      <c r="D265" s="8" t="s">
        <v>710</v>
      </c>
      <c r="E265" s="75"/>
      <c r="F265" s="65">
        <f t="shared" ref="F265" si="76">SUM(F266)</f>
        <v>1924.1000000000001</v>
      </c>
    </row>
    <row r="266" spans="1:6" s="25" customFormat="1" ht="37.5" x14ac:dyDescent="0.3">
      <c r="A266" s="38" t="s">
        <v>28</v>
      </c>
      <c r="B266" s="74" t="s">
        <v>25</v>
      </c>
      <c r="C266" s="7" t="s">
        <v>183</v>
      </c>
      <c r="D266" s="8" t="s">
        <v>710</v>
      </c>
      <c r="E266" s="75" t="s">
        <v>29</v>
      </c>
      <c r="F266" s="65">
        <v>1924.1000000000001</v>
      </c>
    </row>
    <row r="267" spans="1:6" ht="20.25" x14ac:dyDescent="0.3">
      <c r="A267" s="37" t="s">
        <v>26</v>
      </c>
      <c r="B267" s="72" t="s">
        <v>25</v>
      </c>
      <c r="C267" s="6" t="s">
        <v>183</v>
      </c>
      <c r="D267" s="6" t="s">
        <v>172</v>
      </c>
      <c r="E267" s="73" t="s">
        <v>27</v>
      </c>
      <c r="F267" s="65">
        <f>F268+F277</f>
        <v>308.59999999999997</v>
      </c>
    </row>
    <row r="268" spans="1:6" ht="37.5" x14ac:dyDescent="0.3">
      <c r="A268" s="37" t="s">
        <v>186</v>
      </c>
      <c r="B268" s="74" t="s">
        <v>25</v>
      </c>
      <c r="C268" s="7" t="s">
        <v>183</v>
      </c>
      <c r="D268" s="8" t="s">
        <v>187</v>
      </c>
      <c r="E268" s="75" t="s">
        <v>27</v>
      </c>
      <c r="F268" s="65">
        <f>F269+F272+F275</f>
        <v>298.09999999999997</v>
      </c>
    </row>
    <row r="269" spans="1:6" ht="37.5" x14ac:dyDescent="0.3">
      <c r="A269" s="37" t="s">
        <v>188</v>
      </c>
      <c r="B269" s="74" t="s">
        <v>25</v>
      </c>
      <c r="C269" s="7" t="s">
        <v>183</v>
      </c>
      <c r="D269" s="8" t="s">
        <v>189</v>
      </c>
      <c r="E269" s="75"/>
      <c r="F269" s="66">
        <f>+F270+F271</f>
        <v>39.9</v>
      </c>
    </row>
    <row r="270" spans="1:6" s="25" customFormat="1" ht="37.5" x14ac:dyDescent="0.3">
      <c r="A270" s="38" t="s">
        <v>28</v>
      </c>
      <c r="B270" s="74" t="s">
        <v>25</v>
      </c>
      <c r="C270" s="7" t="s">
        <v>183</v>
      </c>
      <c r="D270" s="8" t="s">
        <v>189</v>
      </c>
      <c r="E270" s="75" t="s">
        <v>29</v>
      </c>
      <c r="F270" s="65">
        <v>9.9</v>
      </c>
    </row>
    <row r="271" spans="1:6" s="25" customFormat="1" ht="20.25" x14ac:dyDescent="0.3">
      <c r="A271" s="50" t="s">
        <v>32</v>
      </c>
      <c r="B271" s="74" t="s">
        <v>25</v>
      </c>
      <c r="C271" s="7" t="s">
        <v>183</v>
      </c>
      <c r="D271" s="8" t="s">
        <v>189</v>
      </c>
      <c r="E271" s="75" t="s">
        <v>33</v>
      </c>
      <c r="F271" s="65">
        <v>30</v>
      </c>
    </row>
    <row r="272" spans="1:6" ht="37.5" x14ac:dyDescent="0.3">
      <c r="A272" s="37" t="s">
        <v>190</v>
      </c>
      <c r="B272" s="74" t="s">
        <v>25</v>
      </c>
      <c r="C272" s="7" t="s">
        <v>183</v>
      </c>
      <c r="D272" s="8" t="s">
        <v>191</v>
      </c>
      <c r="E272" s="75" t="s">
        <v>27</v>
      </c>
      <c r="F272" s="65">
        <f t="shared" ref="F272" si="77">SUM(F273:F274)</f>
        <v>224</v>
      </c>
    </row>
    <row r="273" spans="1:6" s="25" customFormat="1" ht="37.5" x14ac:dyDescent="0.3">
      <c r="A273" s="38" t="s">
        <v>28</v>
      </c>
      <c r="B273" s="74" t="s">
        <v>25</v>
      </c>
      <c r="C273" s="7" t="s">
        <v>183</v>
      </c>
      <c r="D273" s="8" t="s">
        <v>191</v>
      </c>
      <c r="E273" s="75" t="s">
        <v>29</v>
      </c>
      <c r="F273" s="65">
        <v>24</v>
      </c>
    </row>
    <row r="274" spans="1:6" s="25" customFormat="1" ht="65.25" customHeight="1" x14ac:dyDescent="0.3">
      <c r="A274" s="38" t="s">
        <v>177</v>
      </c>
      <c r="B274" s="74" t="s">
        <v>25</v>
      </c>
      <c r="C274" s="7" t="s">
        <v>183</v>
      </c>
      <c r="D274" s="8" t="s">
        <v>191</v>
      </c>
      <c r="E274" s="75" t="s">
        <v>178</v>
      </c>
      <c r="F274" s="65">
        <v>200</v>
      </c>
    </row>
    <row r="275" spans="1:6" ht="20.25" x14ac:dyDescent="0.3">
      <c r="A275" s="37" t="s">
        <v>194</v>
      </c>
      <c r="B275" s="74" t="s">
        <v>25</v>
      </c>
      <c r="C275" s="7" t="s">
        <v>183</v>
      </c>
      <c r="D275" s="8" t="s">
        <v>195</v>
      </c>
      <c r="E275" s="75"/>
      <c r="F275" s="65">
        <f t="shared" ref="F275" si="78">SUM(F276)</f>
        <v>34.200000000000003</v>
      </c>
    </row>
    <row r="276" spans="1:6" s="25" customFormat="1" ht="37.5" x14ac:dyDescent="0.3">
      <c r="A276" s="38" t="s">
        <v>28</v>
      </c>
      <c r="B276" s="74" t="s">
        <v>25</v>
      </c>
      <c r="C276" s="7" t="s">
        <v>183</v>
      </c>
      <c r="D276" s="8" t="s">
        <v>195</v>
      </c>
      <c r="E276" s="75" t="s">
        <v>29</v>
      </c>
      <c r="F276" s="65">
        <v>34.200000000000003</v>
      </c>
    </row>
    <row r="277" spans="1:6" ht="37.5" x14ac:dyDescent="0.3">
      <c r="A277" s="49" t="s">
        <v>809</v>
      </c>
      <c r="B277" s="74" t="s">
        <v>25</v>
      </c>
      <c r="C277" s="7" t="s">
        <v>183</v>
      </c>
      <c r="D277" s="8" t="s">
        <v>197</v>
      </c>
      <c r="E277" s="75"/>
      <c r="F277" s="65">
        <f t="shared" ref="F277" si="79">SUM(F278)</f>
        <v>10.5</v>
      </c>
    </row>
    <row r="278" spans="1:6" ht="75" x14ac:dyDescent="0.3">
      <c r="A278" s="49" t="s">
        <v>712</v>
      </c>
      <c r="B278" s="74" t="s">
        <v>25</v>
      </c>
      <c r="C278" s="7" t="s">
        <v>183</v>
      </c>
      <c r="D278" s="8" t="s">
        <v>800</v>
      </c>
      <c r="E278" s="75"/>
      <c r="F278" s="65">
        <f t="shared" ref="F278" si="80">SUM(F279)</f>
        <v>10.5</v>
      </c>
    </row>
    <row r="279" spans="1:6" s="25" customFormat="1" ht="37.5" x14ac:dyDescent="0.3">
      <c r="A279" s="38" t="s">
        <v>28</v>
      </c>
      <c r="B279" s="74" t="s">
        <v>25</v>
      </c>
      <c r="C279" s="7" t="s">
        <v>183</v>
      </c>
      <c r="D279" s="7" t="s">
        <v>800</v>
      </c>
      <c r="E279" s="75" t="s">
        <v>29</v>
      </c>
      <c r="F279" s="65">
        <v>10.5</v>
      </c>
    </row>
    <row r="280" spans="1:6" ht="20.25" x14ac:dyDescent="0.3">
      <c r="A280" s="48" t="s">
        <v>199</v>
      </c>
      <c r="B280" s="74" t="s">
        <v>25</v>
      </c>
      <c r="C280" s="7" t="s">
        <v>183</v>
      </c>
      <c r="D280" s="8" t="s">
        <v>200</v>
      </c>
      <c r="E280" s="75"/>
      <c r="F280" s="65">
        <f t="shared" ref="F280" si="81">F281+F284</f>
        <v>150</v>
      </c>
    </row>
    <row r="281" spans="1:6" ht="37.5" x14ac:dyDescent="0.3">
      <c r="A281" s="37" t="s">
        <v>186</v>
      </c>
      <c r="B281" s="74" t="s">
        <v>25</v>
      </c>
      <c r="C281" s="7" t="s">
        <v>183</v>
      </c>
      <c r="D281" s="8" t="s">
        <v>201</v>
      </c>
      <c r="E281" s="75"/>
      <c r="F281" s="66">
        <f t="shared" ref="F281:F285" si="82">F282</f>
        <v>55</v>
      </c>
    </row>
    <row r="282" spans="1:6" ht="37.5" x14ac:dyDescent="0.3">
      <c r="A282" s="37" t="s">
        <v>190</v>
      </c>
      <c r="B282" s="74" t="s">
        <v>202</v>
      </c>
      <c r="C282" s="7" t="s">
        <v>183</v>
      </c>
      <c r="D282" s="8" t="s">
        <v>203</v>
      </c>
      <c r="E282" s="80"/>
      <c r="F282" s="65">
        <f t="shared" si="82"/>
        <v>55</v>
      </c>
    </row>
    <row r="283" spans="1:6" s="25" customFormat="1" ht="20.25" x14ac:dyDescent="0.3">
      <c r="A283" s="38" t="s">
        <v>32</v>
      </c>
      <c r="B283" s="74" t="s">
        <v>202</v>
      </c>
      <c r="C283" s="7" t="s">
        <v>183</v>
      </c>
      <c r="D283" s="8" t="s">
        <v>203</v>
      </c>
      <c r="E283" s="75" t="s">
        <v>33</v>
      </c>
      <c r="F283" s="65">
        <v>55</v>
      </c>
    </row>
    <row r="284" spans="1:6" ht="37.5" x14ac:dyDescent="0.3">
      <c r="A284" s="37" t="s">
        <v>204</v>
      </c>
      <c r="B284" s="74" t="s">
        <v>202</v>
      </c>
      <c r="C284" s="7" t="s">
        <v>183</v>
      </c>
      <c r="D284" s="8" t="s">
        <v>677</v>
      </c>
      <c r="E284" s="75"/>
      <c r="F284" s="66">
        <f t="shared" ref="F284" si="83">F285</f>
        <v>95</v>
      </c>
    </row>
    <row r="285" spans="1:6" ht="75" x14ac:dyDescent="0.3">
      <c r="A285" s="49" t="s">
        <v>205</v>
      </c>
      <c r="B285" s="74" t="s">
        <v>202</v>
      </c>
      <c r="C285" s="7" t="s">
        <v>183</v>
      </c>
      <c r="D285" s="8" t="s">
        <v>678</v>
      </c>
      <c r="E285" s="80"/>
      <c r="F285" s="65">
        <f t="shared" si="82"/>
        <v>95</v>
      </c>
    </row>
    <row r="286" spans="1:6" s="25" customFormat="1" ht="20.25" x14ac:dyDescent="0.3">
      <c r="A286" s="38" t="s">
        <v>32</v>
      </c>
      <c r="B286" s="74" t="s">
        <v>202</v>
      </c>
      <c r="C286" s="7" t="s">
        <v>183</v>
      </c>
      <c r="D286" s="8" t="s">
        <v>678</v>
      </c>
      <c r="E286" s="75" t="s">
        <v>33</v>
      </c>
      <c r="F286" s="65">
        <v>95</v>
      </c>
    </row>
    <row r="287" spans="1:6" s="23" customFormat="1" ht="24" customHeight="1" x14ac:dyDescent="0.3">
      <c r="A287" s="47" t="s">
        <v>206</v>
      </c>
      <c r="B287" s="78" t="s">
        <v>57</v>
      </c>
      <c r="C287" s="12" t="s">
        <v>0</v>
      </c>
      <c r="D287" s="12"/>
      <c r="E287" s="79"/>
      <c r="F287" s="67">
        <f>SUM(F288+F299+F308+F315+F336+F361)</f>
        <v>382278.00000000006</v>
      </c>
    </row>
    <row r="288" spans="1:6" s="10" customFormat="1" ht="20.25" x14ac:dyDescent="0.3">
      <c r="A288" s="36" t="s">
        <v>207</v>
      </c>
      <c r="B288" s="72" t="s">
        <v>57</v>
      </c>
      <c r="C288" s="6" t="s">
        <v>13</v>
      </c>
      <c r="D288" s="6"/>
      <c r="E288" s="73"/>
      <c r="F288" s="65">
        <f t="shared" ref="F288" si="84">+F289</f>
        <v>5655.6</v>
      </c>
    </row>
    <row r="289" spans="1:6" ht="56.25" x14ac:dyDescent="0.3">
      <c r="A289" s="37" t="s">
        <v>170</v>
      </c>
      <c r="B289" s="74" t="s">
        <v>57</v>
      </c>
      <c r="C289" s="7" t="s">
        <v>13</v>
      </c>
      <c r="D289" s="7" t="s">
        <v>171</v>
      </c>
      <c r="E289" s="75"/>
      <c r="F289" s="66">
        <f t="shared" ref="F289" si="85">F290</f>
        <v>5655.6</v>
      </c>
    </row>
    <row r="290" spans="1:6" ht="20.25" x14ac:dyDescent="0.3">
      <c r="A290" s="37" t="s">
        <v>208</v>
      </c>
      <c r="B290" s="74" t="s">
        <v>57</v>
      </c>
      <c r="C290" s="7" t="s">
        <v>13</v>
      </c>
      <c r="D290" s="7" t="s">
        <v>172</v>
      </c>
      <c r="E290" s="75"/>
      <c r="F290" s="66">
        <f t="shared" ref="F290" si="86">F291+F295</f>
        <v>5655.6</v>
      </c>
    </row>
    <row r="291" spans="1:6" ht="22.5" customHeight="1" x14ac:dyDescent="0.3">
      <c r="A291" s="49" t="s">
        <v>196</v>
      </c>
      <c r="B291" s="74" t="s">
        <v>57</v>
      </c>
      <c r="C291" s="7" t="s">
        <v>13</v>
      </c>
      <c r="D291" s="8" t="s">
        <v>197</v>
      </c>
      <c r="E291" s="75"/>
      <c r="F291" s="65">
        <f t="shared" ref="F291" si="87">SUM(F292)</f>
        <v>2939.6</v>
      </c>
    </row>
    <row r="292" spans="1:6" ht="37.5" x14ac:dyDescent="0.3">
      <c r="A292" s="49" t="s">
        <v>837</v>
      </c>
      <c r="B292" s="74" t="s">
        <v>57</v>
      </c>
      <c r="C292" s="7" t="s">
        <v>13</v>
      </c>
      <c r="D292" s="8" t="s">
        <v>198</v>
      </c>
      <c r="E292" s="75"/>
      <c r="F292" s="66">
        <f>+F294+F293</f>
        <v>2939.6</v>
      </c>
    </row>
    <row r="293" spans="1:6" s="25" customFormat="1" ht="20.25" x14ac:dyDescent="0.3">
      <c r="A293" s="38" t="s">
        <v>101</v>
      </c>
      <c r="B293" s="74" t="s">
        <v>57</v>
      </c>
      <c r="C293" s="7" t="s">
        <v>13</v>
      </c>
      <c r="D293" s="7" t="s">
        <v>198</v>
      </c>
      <c r="E293" s="75" t="s">
        <v>102</v>
      </c>
      <c r="F293" s="65">
        <v>603.1</v>
      </c>
    </row>
    <row r="294" spans="1:6" s="25" customFormat="1" ht="20.25" x14ac:dyDescent="0.3">
      <c r="A294" s="44" t="s">
        <v>382</v>
      </c>
      <c r="B294" s="74" t="s">
        <v>57</v>
      </c>
      <c r="C294" s="7" t="s">
        <v>13</v>
      </c>
      <c r="D294" s="7" t="s">
        <v>198</v>
      </c>
      <c r="E294" s="75" t="s">
        <v>14</v>
      </c>
      <c r="F294" s="65">
        <v>2336.5</v>
      </c>
    </row>
    <row r="295" spans="1:6" ht="37.5" x14ac:dyDescent="0.3">
      <c r="A295" s="37" t="s">
        <v>204</v>
      </c>
      <c r="B295" s="74" t="s">
        <v>57</v>
      </c>
      <c r="C295" s="7" t="s">
        <v>13</v>
      </c>
      <c r="D295" s="8" t="s">
        <v>679</v>
      </c>
      <c r="E295" s="75"/>
      <c r="F295" s="66">
        <f t="shared" ref="F295" si="88">F296</f>
        <v>2716</v>
      </c>
    </row>
    <row r="296" spans="1:6" ht="37.5" x14ac:dyDescent="0.3">
      <c r="A296" s="49" t="s">
        <v>209</v>
      </c>
      <c r="B296" s="74" t="s">
        <v>57</v>
      </c>
      <c r="C296" s="7" t="s">
        <v>13</v>
      </c>
      <c r="D296" s="8" t="s">
        <v>680</v>
      </c>
      <c r="E296" s="75"/>
      <c r="F296" s="66">
        <f>SUM(F298+F297)</f>
        <v>2716</v>
      </c>
    </row>
    <row r="297" spans="1:6" s="25" customFormat="1" ht="20.25" x14ac:dyDescent="0.3">
      <c r="A297" s="38" t="s">
        <v>101</v>
      </c>
      <c r="B297" s="74" t="s">
        <v>57</v>
      </c>
      <c r="C297" s="7" t="s">
        <v>13</v>
      </c>
      <c r="D297" s="8" t="s">
        <v>680</v>
      </c>
      <c r="E297" s="75" t="s">
        <v>102</v>
      </c>
      <c r="F297" s="65">
        <v>124</v>
      </c>
    </row>
    <row r="298" spans="1:6" s="25" customFormat="1" ht="20.25" x14ac:dyDescent="0.3">
      <c r="A298" s="44" t="s">
        <v>382</v>
      </c>
      <c r="B298" s="74" t="s">
        <v>57</v>
      </c>
      <c r="C298" s="7" t="s">
        <v>13</v>
      </c>
      <c r="D298" s="8" t="s">
        <v>680</v>
      </c>
      <c r="E298" s="75" t="s">
        <v>14</v>
      </c>
      <c r="F298" s="65">
        <v>2592</v>
      </c>
    </row>
    <row r="299" spans="1:6" s="10" customFormat="1" ht="20.25" x14ac:dyDescent="0.3">
      <c r="A299" s="36" t="s">
        <v>210</v>
      </c>
      <c r="B299" s="72" t="s">
        <v>57</v>
      </c>
      <c r="C299" s="6" t="s">
        <v>66</v>
      </c>
      <c r="D299" s="6"/>
      <c r="E299" s="73"/>
      <c r="F299" s="65">
        <f t="shared" ref="F299:F300" si="89">F300</f>
        <v>3152.8</v>
      </c>
    </row>
    <row r="300" spans="1:6" ht="56.25" x14ac:dyDescent="0.3">
      <c r="A300" s="39" t="s">
        <v>211</v>
      </c>
      <c r="B300" s="72" t="s">
        <v>57</v>
      </c>
      <c r="C300" s="6" t="s">
        <v>66</v>
      </c>
      <c r="D300" s="6" t="s">
        <v>212</v>
      </c>
      <c r="E300" s="73"/>
      <c r="F300" s="65">
        <f t="shared" si="89"/>
        <v>3152.8</v>
      </c>
    </row>
    <row r="301" spans="1:6" ht="20.25" x14ac:dyDescent="0.3">
      <c r="A301" s="39" t="s">
        <v>213</v>
      </c>
      <c r="B301" s="72" t="s">
        <v>57</v>
      </c>
      <c r="C301" s="6" t="s">
        <v>66</v>
      </c>
      <c r="D301" s="6" t="s">
        <v>214</v>
      </c>
      <c r="E301" s="73"/>
      <c r="F301" s="65">
        <f t="shared" ref="F301" si="90">F302+F306</f>
        <v>3152.8</v>
      </c>
    </row>
    <row r="302" spans="1:6" ht="20.25" x14ac:dyDescent="0.3">
      <c r="A302" s="39" t="s">
        <v>215</v>
      </c>
      <c r="B302" s="72" t="s">
        <v>57</v>
      </c>
      <c r="C302" s="6" t="s">
        <v>66</v>
      </c>
      <c r="D302" s="6" t="s">
        <v>216</v>
      </c>
      <c r="E302" s="73"/>
      <c r="F302" s="65">
        <f t="shared" ref="F302" si="91">F303</f>
        <v>292</v>
      </c>
    </row>
    <row r="303" spans="1:6" ht="37.5" x14ac:dyDescent="0.3">
      <c r="A303" s="39" t="s">
        <v>217</v>
      </c>
      <c r="B303" s="72" t="s">
        <v>57</v>
      </c>
      <c r="C303" s="6" t="s">
        <v>66</v>
      </c>
      <c r="D303" s="6" t="s">
        <v>218</v>
      </c>
      <c r="E303" s="73"/>
      <c r="F303" s="65">
        <f t="shared" ref="F303" si="92">F304+F305</f>
        <v>292</v>
      </c>
    </row>
    <row r="304" spans="1:6" s="25" customFormat="1" ht="37.5" x14ac:dyDescent="0.3">
      <c r="A304" s="38" t="s">
        <v>28</v>
      </c>
      <c r="B304" s="72" t="s">
        <v>57</v>
      </c>
      <c r="C304" s="6" t="s">
        <v>66</v>
      </c>
      <c r="D304" s="6" t="s">
        <v>218</v>
      </c>
      <c r="E304" s="73" t="s">
        <v>29</v>
      </c>
      <c r="F304" s="65">
        <v>16.2</v>
      </c>
    </row>
    <row r="305" spans="1:6" s="25" customFormat="1" ht="20.25" x14ac:dyDescent="0.3">
      <c r="A305" s="36" t="s">
        <v>113</v>
      </c>
      <c r="B305" s="72" t="s">
        <v>57</v>
      </c>
      <c r="C305" s="6" t="s">
        <v>66</v>
      </c>
      <c r="D305" s="6" t="s">
        <v>218</v>
      </c>
      <c r="E305" s="73" t="s">
        <v>114</v>
      </c>
      <c r="F305" s="65">
        <v>275.8</v>
      </c>
    </row>
    <row r="306" spans="1:6" ht="37.5" x14ac:dyDescent="0.3">
      <c r="A306" s="39" t="s">
        <v>219</v>
      </c>
      <c r="B306" s="72" t="s">
        <v>57</v>
      </c>
      <c r="C306" s="6" t="s">
        <v>66</v>
      </c>
      <c r="D306" s="6" t="s">
        <v>220</v>
      </c>
      <c r="E306" s="73"/>
      <c r="F306" s="65">
        <f t="shared" ref="F306" si="93">F307</f>
        <v>2860.8</v>
      </c>
    </row>
    <row r="307" spans="1:6" s="25" customFormat="1" ht="37.5" x14ac:dyDescent="0.3">
      <c r="A307" s="38" t="s">
        <v>28</v>
      </c>
      <c r="B307" s="72" t="s">
        <v>57</v>
      </c>
      <c r="C307" s="6" t="s">
        <v>66</v>
      </c>
      <c r="D307" s="6" t="s">
        <v>221</v>
      </c>
      <c r="E307" s="73" t="s">
        <v>29</v>
      </c>
      <c r="F307" s="65">
        <v>2860.8</v>
      </c>
    </row>
    <row r="308" spans="1:6" s="10" customFormat="1" ht="20.25" x14ac:dyDescent="0.3">
      <c r="A308" s="36" t="s">
        <v>222</v>
      </c>
      <c r="B308" s="72" t="s">
        <v>57</v>
      </c>
      <c r="C308" s="6" t="s">
        <v>70</v>
      </c>
      <c r="D308" s="6"/>
      <c r="E308" s="73"/>
      <c r="F308" s="65">
        <f t="shared" ref="F308:F311" si="94">F309</f>
        <v>14413.8</v>
      </c>
    </row>
    <row r="309" spans="1:6" ht="75" x14ac:dyDescent="0.3">
      <c r="A309" s="38" t="s">
        <v>137</v>
      </c>
      <c r="B309" s="72" t="s">
        <v>57</v>
      </c>
      <c r="C309" s="6" t="s">
        <v>70</v>
      </c>
      <c r="D309" s="6" t="s">
        <v>138</v>
      </c>
      <c r="E309" s="73"/>
      <c r="F309" s="65">
        <f t="shared" si="94"/>
        <v>14413.8</v>
      </c>
    </row>
    <row r="310" spans="1:6" ht="37.5" x14ac:dyDescent="0.3">
      <c r="A310" s="38" t="s">
        <v>143</v>
      </c>
      <c r="B310" s="72" t="s">
        <v>57</v>
      </c>
      <c r="C310" s="6" t="s">
        <v>70</v>
      </c>
      <c r="D310" s="6" t="s">
        <v>144</v>
      </c>
      <c r="E310" s="73" t="s">
        <v>27</v>
      </c>
      <c r="F310" s="65">
        <f t="shared" si="94"/>
        <v>14413.8</v>
      </c>
    </row>
    <row r="311" spans="1:6" ht="37.5" x14ac:dyDescent="0.3">
      <c r="A311" s="38" t="s">
        <v>145</v>
      </c>
      <c r="B311" s="72" t="s">
        <v>57</v>
      </c>
      <c r="C311" s="6" t="s">
        <v>70</v>
      </c>
      <c r="D311" s="6" t="s">
        <v>146</v>
      </c>
      <c r="E311" s="73" t="s">
        <v>27</v>
      </c>
      <c r="F311" s="65">
        <f t="shared" si="94"/>
        <v>14413.8</v>
      </c>
    </row>
    <row r="312" spans="1:6" ht="37.5" x14ac:dyDescent="0.3">
      <c r="A312" s="38" t="s">
        <v>223</v>
      </c>
      <c r="B312" s="72" t="s">
        <v>57</v>
      </c>
      <c r="C312" s="6" t="s">
        <v>70</v>
      </c>
      <c r="D312" s="6" t="s">
        <v>224</v>
      </c>
      <c r="E312" s="73" t="s">
        <v>27</v>
      </c>
      <c r="F312" s="65">
        <f t="shared" ref="F312" si="95">F313+F314</f>
        <v>14413.8</v>
      </c>
    </row>
    <row r="313" spans="1:6" s="25" customFormat="1" ht="37.5" x14ac:dyDescent="0.3">
      <c r="A313" s="38" t="s">
        <v>28</v>
      </c>
      <c r="B313" s="74" t="s">
        <v>57</v>
      </c>
      <c r="C313" s="7" t="s">
        <v>70</v>
      </c>
      <c r="D313" s="7" t="s">
        <v>224</v>
      </c>
      <c r="E313" s="75" t="s">
        <v>29</v>
      </c>
      <c r="F313" s="65">
        <v>711.5</v>
      </c>
    </row>
    <row r="314" spans="1:6" s="25" customFormat="1" ht="20.25" x14ac:dyDescent="0.3">
      <c r="A314" s="38" t="s">
        <v>30</v>
      </c>
      <c r="B314" s="74" t="s">
        <v>57</v>
      </c>
      <c r="C314" s="7" t="s">
        <v>70</v>
      </c>
      <c r="D314" s="7" t="s">
        <v>224</v>
      </c>
      <c r="E314" s="75" t="s">
        <v>31</v>
      </c>
      <c r="F314" s="65">
        <v>13702.3</v>
      </c>
    </row>
    <row r="315" spans="1:6" s="10" customFormat="1" ht="20.25" x14ac:dyDescent="0.3">
      <c r="A315" s="36" t="s">
        <v>225</v>
      </c>
      <c r="B315" s="72" t="s">
        <v>57</v>
      </c>
      <c r="C315" s="6" t="s">
        <v>226</v>
      </c>
      <c r="D315" s="6"/>
      <c r="E315" s="73"/>
      <c r="F315" s="65">
        <f>F316+F333</f>
        <v>87567.6</v>
      </c>
    </row>
    <row r="316" spans="1:6" ht="56.25" x14ac:dyDescent="0.3">
      <c r="A316" s="37" t="s">
        <v>227</v>
      </c>
      <c r="B316" s="74" t="s">
        <v>57</v>
      </c>
      <c r="C316" s="7" t="s">
        <v>226</v>
      </c>
      <c r="D316" s="7" t="s">
        <v>228</v>
      </c>
      <c r="E316" s="75"/>
      <c r="F316" s="65">
        <f t="shared" ref="F316" si="96">F317</f>
        <v>87346</v>
      </c>
    </row>
    <row r="317" spans="1:6" ht="20.25" x14ac:dyDescent="0.3">
      <c r="A317" s="37" t="s">
        <v>229</v>
      </c>
      <c r="B317" s="74" t="s">
        <v>57</v>
      </c>
      <c r="C317" s="7" t="s">
        <v>226</v>
      </c>
      <c r="D317" s="7" t="s">
        <v>230</v>
      </c>
      <c r="E317" s="75"/>
      <c r="F317" s="65">
        <f t="shared" ref="F317" si="97">F318+F321</f>
        <v>87346</v>
      </c>
    </row>
    <row r="318" spans="1:6" ht="20.25" x14ac:dyDescent="0.3">
      <c r="A318" s="37" t="s">
        <v>15</v>
      </c>
      <c r="B318" s="74" t="s">
        <v>57</v>
      </c>
      <c r="C318" s="7" t="s">
        <v>226</v>
      </c>
      <c r="D318" s="7" t="s">
        <v>825</v>
      </c>
      <c r="E318" s="75"/>
      <c r="F318" s="65">
        <f t="shared" ref="F318:F319" si="98">F319</f>
        <v>31072</v>
      </c>
    </row>
    <row r="319" spans="1:6" ht="75" x14ac:dyDescent="0.3">
      <c r="A319" s="37" t="s">
        <v>827</v>
      </c>
      <c r="B319" s="74" t="s">
        <v>57</v>
      </c>
      <c r="C319" s="7" t="s">
        <v>226</v>
      </c>
      <c r="D319" s="6" t="s">
        <v>826</v>
      </c>
      <c r="E319" s="75"/>
      <c r="F319" s="66">
        <f t="shared" si="98"/>
        <v>31072</v>
      </c>
    </row>
    <row r="320" spans="1:6" s="25" customFormat="1" ht="37.5" x14ac:dyDescent="0.3">
      <c r="A320" s="38" t="s">
        <v>28</v>
      </c>
      <c r="B320" s="74" t="s">
        <v>57</v>
      </c>
      <c r="C320" s="7" t="s">
        <v>226</v>
      </c>
      <c r="D320" s="7" t="s">
        <v>826</v>
      </c>
      <c r="E320" s="75" t="s">
        <v>29</v>
      </c>
      <c r="F320" s="65">
        <v>31072</v>
      </c>
    </row>
    <row r="321" spans="1:6" ht="20.25" x14ac:dyDescent="0.3">
      <c r="A321" s="37" t="s">
        <v>231</v>
      </c>
      <c r="B321" s="74" t="s">
        <v>57</v>
      </c>
      <c r="C321" s="7" t="s">
        <v>226</v>
      </c>
      <c r="D321" s="7" t="s">
        <v>232</v>
      </c>
      <c r="E321" s="75"/>
      <c r="F321" s="65">
        <f>F322+F331+F327</f>
        <v>56274</v>
      </c>
    </row>
    <row r="322" spans="1:6" ht="20.25" x14ac:dyDescent="0.3">
      <c r="A322" s="37" t="s">
        <v>233</v>
      </c>
      <c r="B322" s="74" t="s">
        <v>57</v>
      </c>
      <c r="C322" s="7" t="s">
        <v>226</v>
      </c>
      <c r="D322" s="7" t="s">
        <v>234</v>
      </c>
      <c r="E322" s="75"/>
      <c r="F322" s="65">
        <f>F323+F325</f>
        <v>3054.8</v>
      </c>
    </row>
    <row r="323" spans="1:6" ht="48.75" customHeight="1" x14ac:dyDescent="0.3">
      <c r="A323" s="37" t="s">
        <v>235</v>
      </c>
      <c r="B323" s="74" t="s">
        <v>57</v>
      </c>
      <c r="C323" s="7" t="s">
        <v>226</v>
      </c>
      <c r="D323" s="6" t="s">
        <v>236</v>
      </c>
      <c r="E323" s="75"/>
      <c r="F323" s="66">
        <f t="shared" ref="F323" si="99">+F324</f>
        <v>3028.8</v>
      </c>
    </row>
    <row r="324" spans="1:6" s="25" customFormat="1" ht="56.25" x14ac:dyDescent="0.3">
      <c r="A324" s="38" t="s">
        <v>237</v>
      </c>
      <c r="B324" s="74" t="s">
        <v>57</v>
      </c>
      <c r="C324" s="7" t="s">
        <v>226</v>
      </c>
      <c r="D324" s="7" t="s">
        <v>236</v>
      </c>
      <c r="E324" s="75" t="s">
        <v>193</v>
      </c>
      <c r="F324" s="65">
        <v>3028.8</v>
      </c>
    </row>
    <row r="325" spans="1:6" ht="37.5" x14ac:dyDescent="0.3">
      <c r="A325" s="37" t="s">
        <v>861</v>
      </c>
      <c r="B325" s="74" t="s">
        <v>57</v>
      </c>
      <c r="C325" s="7" t="s">
        <v>226</v>
      </c>
      <c r="D325" s="6" t="s">
        <v>860</v>
      </c>
      <c r="E325" s="75"/>
      <c r="F325" s="66">
        <f>+F326</f>
        <v>26</v>
      </c>
    </row>
    <row r="326" spans="1:6" s="25" customFormat="1" ht="37.5" x14ac:dyDescent="0.3">
      <c r="A326" s="38" t="s">
        <v>28</v>
      </c>
      <c r="B326" s="74" t="s">
        <v>57</v>
      </c>
      <c r="C326" s="7" t="s">
        <v>226</v>
      </c>
      <c r="D326" s="7" t="s">
        <v>860</v>
      </c>
      <c r="E326" s="75" t="s">
        <v>29</v>
      </c>
      <c r="F326" s="65">
        <v>26</v>
      </c>
    </row>
    <row r="327" spans="1:6" ht="37.5" x14ac:dyDescent="0.3">
      <c r="A327" s="37" t="s">
        <v>240</v>
      </c>
      <c r="B327" s="74" t="s">
        <v>57</v>
      </c>
      <c r="C327" s="7" t="s">
        <v>226</v>
      </c>
      <c r="D327" s="7" t="s">
        <v>241</v>
      </c>
      <c r="E327" s="75"/>
      <c r="F327" s="65">
        <f>F328</f>
        <v>34392.699999999997</v>
      </c>
    </row>
    <row r="328" spans="1:6" ht="20.25" x14ac:dyDescent="0.3">
      <c r="A328" s="37" t="s">
        <v>242</v>
      </c>
      <c r="B328" s="74" t="s">
        <v>57</v>
      </c>
      <c r="C328" s="7" t="s">
        <v>226</v>
      </c>
      <c r="D328" s="6" t="s">
        <v>243</v>
      </c>
      <c r="E328" s="75"/>
      <c r="F328" s="66">
        <f>+F329+F330</f>
        <v>34392.699999999997</v>
      </c>
    </row>
    <row r="329" spans="1:6" s="25" customFormat="1" ht="37.5" x14ac:dyDescent="0.3">
      <c r="A329" s="38" t="s">
        <v>28</v>
      </c>
      <c r="B329" s="74" t="s">
        <v>57</v>
      </c>
      <c r="C329" s="7" t="s">
        <v>226</v>
      </c>
      <c r="D329" s="7" t="s">
        <v>243</v>
      </c>
      <c r="E329" s="75" t="s">
        <v>29</v>
      </c>
      <c r="F329" s="65">
        <v>34387.5</v>
      </c>
    </row>
    <row r="330" spans="1:6" s="25" customFormat="1" ht="20.25" x14ac:dyDescent="0.3">
      <c r="A330" s="38" t="s">
        <v>30</v>
      </c>
      <c r="B330" s="74" t="s">
        <v>57</v>
      </c>
      <c r="C330" s="7" t="s">
        <v>226</v>
      </c>
      <c r="D330" s="7" t="s">
        <v>243</v>
      </c>
      <c r="E330" s="75" t="s">
        <v>31</v>
      </c>
      <c r="F330" s="65">
        <v>5.2</v>
      </c>
    </row>
    <row r="331" spans="1:6" ht="56.25" x14ac:dyDescent="0.3">
      <c r="A331" s="37" t="s">
        <v>238</v>
      </c>
      <c r="B331" s="74" t="s">
        <v>57</v>
      </c>
      <c r="C331" s="7" t="s">
        <v>226</v>
      </c>
      <c r="D331" s="6" t="s">
        <v>239</v>
      </c>
      <c r="E331" s="75"/>
      <c r="F331" s="66">
        <f t="shared" ref="F331" si="100">+F332</f>
        <v>18826.5</v>
      </c>
    </row>
    <row r="332" spans="1:6" s="25" customFormat="1" ht="37.5" x14ac:dyDescent="0.3">
      <c r="A332" s="38" t="s">
        <v>28</v>
      </c>
      <c r="B332" s="74" t="s">
        <v>57</v>
      </c>
      <c r="C332" s="7" t="s">
        <v>226</v>
      </c>
      <c r="D332" s="7" t="s">
        <v>239</v>
      </c>
      <c r="E332" s="75" t="s">
        <v>29</v>
      </c>
      <c r="F332" s="65">
        <v>18826.5</v>
      </c>
    </row>
    <row r="333" spans="1:6" ht="20.25" x14ac:dyDescent="0.3">
      <c r="A333" s="37" t="s">
        <v>77</v>
      </c>
      <c r="B333" s="72" t="s">
        <v>57</v>
      </c>
      <c r="C333" s="6" t="s">
        <v>226</v>
      </c>
      <c r="D333" s="8" t="s">
        <v>78</v>
      </c>
      <c r="E333" s="73"/>
      <c r="F333" s="65">
        <f t="shared" ref="F333:F334" si="101">SUM(F334)</f>
        <v>221.6</v>
      </c>
    </row>
    <row r="334" spans="1:6" ht="37.5" x14ac:dyDescent="0.3">
      <c r="A334" s="37" t="s">
        <v>79</v>
      </c>
      <c r="B334" s="72" t="s">
        <v>57</v>
      </c>
      <c r="C334" s="6" t="s">
        <v>226</v>
      </c>
      <c r="D334" s="8" t="s">
        <v>80</v>
      </c>
      <c r="E334" s="73" t="s">
        <v>27</v>
      </c>
      <c r="F334" s="65">
        <f t="shared" si="101"/>
        <v>221.6</v>
      </c>
    </row>
    <row r="335" spans="1:6" s="25" customFormat="1" ht="37.5" x14ac:dyDescent="0.3">
      <c r="A335" s="38" t="s">
        <v>28</v>
      </c>
      <c r="B335" s="72" t="s">
        <v>57</v>
      </c>
      <c r="C335" s="6" t="s">
        <v>226</v>
      </c>
      <c r="D335" s="6" t="s">
        <v>80</v>
      </c>
      <c r="E335" s="73" t="s">
        <v>29</v>
      </c>
      <c r="F335" s="65">
        <v>221.6</v>
      </c>
    </row>
    <row r="336" spans="1:6" s="10" customFormat="1" ht="20.25" x14ac:dyDescent="0.3">
      <c r="A336" s="39" t="s">
        <v>244</v>
      </c>
      <c r="B336" s="74" t="s">
        <v>57</v>
      </c>
      <c r="C336" s="7" t="s">
        <v>245</v>
      </c>
      <c r="D336" s="7"/>
      <c r="E336" s="75"/>
      <c r="F336" s="65">
        <f>F337+F354+F358</f>
        <v>263489.00000000006</v>
      </c>
    </row>
    <row r="337" spans="1:6" ht="56.25" x14ac:dyDescent="0.3">
      <c r="A337" s="37" t="s">
        <v>227</v>
      </c>
      <c r="B337" s="74" t="s">
        <v>57</v>
      </c>
      <c r="C337" s="7" t="s">
        <v>245</v>
      </c>
      <c r="D337" s="7" t="s">
        <v>228</v>
      </c>
      <c r="E337" s="75"/>
      <c r="F337" s="65">
        <f t="shared" ref="F337" si="102">F338</f>
        <v>263187.30000000005</v>
      </c>
    </row>
    <row r="338" spans="1:6" ht="20.25" x14ac:dyDescent="0.3">
      <c r="A338" s="37" t="s">
        <v>246</v>
      </c>
      <c r="B338" s="74" t="s">
        <v>57</v>
      </c>
      <c r="C338" s="7" t="s">
        <v>245</v>
      </c>
      <c r="D338" s="7" t="s">
        <v>247</v>
      </c>
      <c r="E338" s="75"/>
      <c r="F338" s="65">
        <f>F339+F346</f>
        <v>263187.30000000005</v>
      </c>
    </row>
    <row r="339" spans="1:6" ht="37.5" x14ac:dyDescent="0.3">
      <c r="A339" s="37" t="s">
        <v>248</v>
      </c>
      <c r="B339" s="74" t="s">
        <v>57</v>
      </c>
      <c r="C339" s="7" t="s">
        <v>245</v>
      </c>
      <c r="D339" s="7" t="s">
        <v>249</v>
      </c>
      <c r="E339" s="75"/>
      <c r="F339" s="65">
        <f>F340+F342+F344</f>
        <v>159380.6</v>
      </c>
    </row>
    <row r="340" spans="1:6" ht="56.25" x14ac:dyDescent="0.3">
      <c r="A340" s="37" t="s">
        <v>250</v>
      </c>
      <c r="B340" s="74" t="s">
        <v>57</v>
      </c>
      <c r="C340" s="7" t="s">
        <v>245</v>
      </c>
      <c r="D340" s="7" t="s">
        <v>251</v>
      </c>
      <c r="E340" s="75"/>
      <c r="F340" s="65">
        <f t="shared" ref="F340" si="103">F341</f>
        <v>25434.5</v>
      </c>
    </row>
    <row r="341" spans="1:6" s="25" customFormat="1" ht="37.5" x14ac:dyDescent="0.3">
      <c r="A341" s="38" t="s">
        <v>28</v>
      </c>
      <c r="B341" s="74" t="s">
        <v>57</v>
      </c>
      <c r="C341" s="7" t="s">
        <v>245</v>
      </c>
      <c r="D341" s="7" t="s">
        <v>251</v>
      </c>
      <c r="E341" s="75" t="s">
        <v>29</v>
      </c>
      <c r="F341" s="65">
        <v>25434.5</v>
      </c>
    </row>
    <row r="342" spans="1:6" ht="37.5" x14ac:dyDescent="0.3">
      <c r="A342" s="37" t="s">
        <v>910</v>
      </c>
      <c r="B342" s="74" t="s">
        <v>57</v>
      </c>
      <c r="C342" s="7" t="s">
        <v>245</v>
      </c>
      <c r="D342" s="7" t="s">
        <v>909</v>
      </c>
      <c r="E342" s="75"/>
      <c r="F342" s="65">
        <f t="shared" ref="F342" si="104">F343</f>
        <v>128045.2</v>
      </c>
    </row>
    <row r="343" spans="1:6" s="25" customFormat="1" ht="37.5" x14ac:dyDescent="0.3">
      <c r="A343" s="38" t="s">
        <v>28</v>
      </c>
      <c r="B343" s="74" t="s">
        <v>57</v>
      </c>
      <c r="C343" s="7" t="s">
        <v>245</v>
      </c>
      <c r="D343" s="7" t="s">
        <v>909</v>
      </c>
      <c r="E343" s="75" t="s">
        <v>29</v>
      </c>
      <c r="F343" s="65">
        <v>128045.2</v>
      </c>
    </row>
    <row r="344" spans="1:6" ht="56.25" x14ac:dyDescent="0.3">
      <c r="A344" s="37" t="s">
        <v>854</v>
      </c>
      <c r="B344" s="74" t="s">
        <v>57</v>
      </c>
      <c r="C344" s="7" t="s">
        <v>245</v>
      </c>
      <c r="D344" s="7" t="s">
        <v>853</v>
      </c>
      <c r="E344" s="75"/>
      <c r="F344" s="65">
        <f t="shared" ref="F344" si="105">F345</f>
        <v>5900.9</v>
      </c>
    </row>
    <row r="345" spans="1:6" s="25" customFormat="1" ht="37.5" x14ac:dyDescent="0.3">
      <c r="A345" s="38" t="s">
        <v>28</v>
      </c>
      <c r="B345" s="74" t="s">
        <v>57</v>
      </c>
      <c r="C345" s="7" t="s">
        <v>245</v>
      </c>
      <c r="D345" s="7" t="s">
        <v>853</v>
      </c>
      <c r="E345" s="75" t="s">
        <v>29</v>
      </c>
      <c r="F345" s="65">
        <v>5900.9</v>
      </c>
    </row>
    <row r="346" spans="1:6" ht="20.25" x14ac:dyDescent="0.3">
      <c r="A346" s="37" t="s">
        <v>252</v>
      </c>
      <c r="B346" s="74" t="s">
        <v>57</v>
      </c>
      <c r="C346" s="7" t="s">
        <v>245</v>
      </c>
      <c r="D346" s="7" t="s">
        <v>253</v>
      </c>
      <c r="E346" s="75"/>
      <c r="F346" s="65">
        <f>F347+F350+F352</f>
        <v>103806.70000000001</v>
      </c>
    </row>
    <row r="347" spans="1:6" ht="37.5" x14ac:dyDescent="0.3">
      <c r="A347" s="37" t="s">
        <v>254</v>
      </c>
      <c r="B347" s="74" t="s">
        <v>57</v>
      </c>
      <c r="C347" s="7" t="s">
        <v>245</v>
      </c>
      <c r="D347" s="7" t="s">
        <v>255</v>
      </c>
      <c r="E347" s="75"/>
      <c r="F347" s="65">
        <f t="shared" ref="F347" si="106">F348+F349</f>
        <v>50343.100000000006</v>
      </c>
    </row>
    <row r="348" spans="1:6" s="25" customFormat="1" ht="37.5" x14ac:dyDescent="0.3">
      <c r="A348" s="38" t="s">
        <v>28</v>
      </c>
      <c r="B348" s="74" t="s">
        <v>57</v>
      </c>
      <c r="C348" s="7" t="s">
        <v>245</v>
      </c>
      <c r="D348" s="7" t="s">
        <v>255</v>
      </c>
      <c r="E348" s="75" t="s">
        <v>29</v>
      </c>
      <c r="F348" s="65">
        <v>50320.3</v>
      </c>
    </row>
    <row r="349" spans="1:6" s="25" customFormat="1" ht="20.25" x14ac:dyDescent="0.3">
      <c r="A349" s="38" t="s">
        <v>30</v>
      </c>
      <c r="B349" s="74" t="s">
        <v>57</v>
      </c>
      <c r="C349" s="7" t="s">
        <v>245</v>
      </c>
      <c r="D349" s="7" t="s">
        <v>255</v>
      </c>
      <c r="E349" s="75" t="s">
        <v>31</v>
      </c>
      <c r="F349" s="65">
        <v>22.799999999999997</v>
      </c>
    </row>
    <row r="350" spans="1:6" ht="37.5" x14ac:dyDescent="0.3">
      <c r="A350" s="37" t="s">
        <v>256</v>
      </c>
      <c r="B350" s="74" t="s">
        <v>57</v>
      </c>
      <c r="C350" s="7" t="s">
        <v>245</v>
      </c>
      <c r="D350" s="7" t="s">
        <v>257</v>
      </c>
      <c r="E350" s="75"/>
      <c r="F350" s="65">
        <f t="shared" ref="F350" si="107">F351</f>
        <v>14512.300000000001</v>
      </c>
    </row>
    <row r="351" spans="1:6" s="25" customFormat="1" ht="37.5" x14ac:dyDescent="0.3">
      <c r="A351" s="38" t="s">
        <v>28</v>
      </c>
      <c r="B351" s="74" t="s">
        <v>57</v>
      </c>
      <c r="C351" s="7" t="s">
        <v>245</v>
      </c>
      <c r="D351" s="7" t="s">
        <v>257</v>
      </c>
      <c r="E351" s="75" t="s">
        <v>29</v>
      </c>
      <c r="F351" s="65">
        <v>14512.300000000001</v>
      </c>
    </row>
    <row r="352" spans="1:6" ht="37.5" x14ac:dyDescent="0.3">
      <c r="A352" s="37" t="s">
        <v>828</v>
      </c>
      <c r="B352" s="74" t="s">
        <v>57</v>
      </c>
      <c r="C352" s="7" t="s">
        <v>245</v>
      </c>
      <c r="D352" s="7" t="s">
        <v>824</v>
      </c>
      <c r="E352" s="75"/>
      <c r="F352" s="65">
        <f>F353</f>
        <v>38951.300000000003</v>
      </c>
    </row>
    <row r="353" spans="1:6" s="25" customFormat="1" ht="37.5" x14ac:dyDescent="0.3">
      <c r="A353" s="38" t="s">
        <v>28</v>
      </c>
      <c r="B353" s="74" t="s">
        <v>57</v>
      </c>
      <c r="C353" s="7" t="s">
        <v>245</v>
      </c>
      <c r="D353" s="7" t="s">
        <v>824</v>
      </c>
      <c r="E353" s="75" t="s">
        <v>29</v>
      </c>
      <c r="F353" s="65">
        <v>38951.300000000003</v>
      </c>
    </row>
    <row r="354" spans="1:6" ht="75" x14ac:dyDescent="0.3">
      <c r="A354" s="38" t="s">
        <v>137</v>
      </c>
      <c r="B354" s="72" t="s">
        <v>57</v>
      </c>
      <c r="C354" s="6" t="s">
        <v>245</v>
      </c>
      <c r="D354" s="6" t="s">
        <v>138</v>
      </c>
      <c r="E354" s="73"/>
      <c r="F354" s="65">
        <f t="shared" ref="F354:F356" si="108">F355</f>
        <v>3</v>
      </c>
    </row>
    <row r="355" spans="1:6" s="31" customFormat="1" ht="37.5" x14ac:dyDescent="0.3">
      <c r="A355" s="38" t="s">
        <v>145</v>
      </c>
      <c r="B355" s="72" t="s">
        <v>57</v>
      </c>
      <c r="C355" s="6" t="s">
        <v>245</v>
      </c>
      <c r="D355" s="6" t="s">
        <v>146</v>
      </c>
      <c r="E355" s="73" t="s">
        <v>27</v>
      </c>
      <c r="F355" s="65">
        <f t="shared" si="108"/>
        <v>3</v>
      </c>
    </row>
    <row r="356" spans="1:6" s="31" customFormat="1" ht="20.25" x14ac:dyDescent="0.3">
      <c r="A356" s="38" t="s">
        <v>839</v>
      </c>
      <c r="B356" s="72" t="s">
        <v>57</v>
      </c>
      <c r="C356" s="6" t="s">
        <v>245</v>
      </c>
      <c r="D356" s="6" t="s">
        <v>147</v>
      </c>
      <c r="E356" s="73" t="s">
        <v>27</v>
      </c>
      <c r="F356" s="65">
        <f t="shared" si="108"/>
        <v>3</v>
      </c>
    </row>
    <row r="357" spans="1:6" s="32" customFormat="1" ht="37.5" x14ac:dyDescent="0.3">
      <c r="A357" s="38" t="s">
        <v>28</v>
      </c>
      <c r="B357" s="74" t="s">
        <v>57</v>
      </c>
      <c r="C357" s="7" t="s">
        <v>245</v>
      </c>
      <c r="D357" s="7" t="s">
        <v>147</v>
      </c>
      <c r="E357" s="75" t="s">
        <v>29</v>
      </c>
      <c r="F357" s="65">
        <v>3</v>
      </c>
    </row>
    <row r="358" spans="1:6" ht="20.25" x14ac:dyDescent="0.3">
      <c r="A358" s="37" t="s">
        <v>77</v>
      </c>
      <c r="B358" s="72" t="s">
        <v>57</v>
      </c>
      <c r="C358" s="6" t="s">
        <v>245</v>
      </c>
      <c r="D358" s="8" t="s">
        <v>78</v>
      </c>
      <c r="E358" s="73"/>
      <c r="F358" s="65">
        <f t="shared" ref="F358:F359" si="109">SUM(F359)</f>
        <v>298.7</v>
      </c>
    </row>
    <row r="359" spans="1:6" ht="37.5" x14ac:dyDescent="0.3">
      <c r="A359" s="37" t="s">
        <v>79</v>
      </c>
      <c r="B359" s="72" t="s">
        <v>57</v>
      </c>
      <c r="C359" s="6" t="s">
        <v>245</v>
      </c>
      <c r="D359" s="8" t="s">
        <v>80</v>
      </c>
      <c r="E359" s="73" t="s">
        <v>27</v>
      </c>
      <c r="F359" s="65">
        <f t="shared" si="109"/>
        <v>298.7</v>
      </c>
    </row>
    <row r="360" spans="1:6" s="25" customFormat="1" ht="37.5" x14ac:dyDescent="0.3">
      <c r="A360" s="38" t="s">
        <v>28</v>
      </c>
      <c r="B360" s="72" t="s">
        <v>57</v>
      </c>
      <c r="C360" s="6" t="s">
        <v>245</v>
      </c>
      <c r="D360" s="6" t="s">
        <v>80</v>
      </c>
      <c r="E360" s="73" t="s">
        <v>29</v>
      </c>
      <c r="F360" s="65">
        <v>298.7</v>
      </c>
    </row>
    <row r="361" spans="1:6" s="21" customFormat="1" ht="20.25" x14ac:dyDescent="0.3">
      <c r="A361" s="51" t="s">
        <v>258</v>
      </c>
      <c r="B361" s="82" t="s">
        <v>57</v>
      </c>
      <c r="C361" s="19" t="s">
        <v>259</v>
      </c>
      <c r="D361" s="19"/>
      <c r="E361" s="76"/>
      <c r="F361" s="68">
        <f>+F362</f>
        <v>7999.2000000000007</v>
      </c>
    </row>
    <row r="362" spans="1:6" s="20" customFormat="1" ht="37.5" customHeight="1" x14ac:dyDescent="0.3">
      <c r="A362" s="46" t="s">
        <v>260</v>
      </c>
      <c r="B362" s="72" t="s">
        <v>57</v>
      </c>
      <c r="C362" s="6" t="s">
        <v>259</v>
      </c>
      <c r="D362" s="6" t="s">
        <v>261</v>
      </c>
      <c r="E362" s="73"/>
      <c r="F362" s="66">
        <f>F363+F371+F389</f>
        <v>7999.2000000000007</v>
      </c>
    </row>
    <row r="363" spans="1:6" s="20" customFormat="1" ht="37.5" x14ac:dyDescent="0.3">
      <c r="A363" s="46" t="s">
        <v>903</v>
      </c>
      <c r="B363" s="72" t="s">
        <v>57</v>
      </c>
      <c r="C363" s="6" t="s">
        <v>259</v>
      </c>
      <c r="D363" s="6" t="s">
        <v>262</v>
      </c>
      <c r="E363" s="73"/>
      <c r="F363" s="66">
        <f t="shared" ref="F363" si="110">F364</f>
        <v>432</v>
      </c>
    </row>
    <row r="364" spans="1:6" s="20" customFormat="1" ht="20.25" x14ac:dyDescent="0.3">
      <c r="A364" s="46" t="s">
        <v>85</v>
      </c>
      <c r="B364" s="74" t="s">
        <v>57</v>
      </c>
      <c r="C364" s="7" t="s">
        <v>259</v>
      </c>
      <c r="D364" s="6" t="s">
        <v>263</v>
      </c>
      <c r="E364" s="75"/>
      <c r="F364" s="65">
        <f>+F365+F368</f>
        <v>432</v>
      </c>
    </row>
    <row r="365" spans="1:6" s="20" customFormat="1" ht="24" customHeight="1" x14ac:dyDescent="0.3">
      <c r="A365" s="46" t="s">
        <v>264</v>
      </c>
      <c r="B365" s="74" t="s">
        <v>57</v>
      </c>
      <c r="C365" s="7" t="s">
        <v>259</v>
      </c>
      <c r="D365" s="6" t="s">
        <v>265</v>
      </c>
      <c r="E365" s="75"/>
      <c r="F365" s="65">
        <f t="shared" ref="F365" si="111">F366</f>
        <v>357</v>
      </c>
    </row>
    <row r="366" spans="1:6" s="20" customFormat="1" ht="37.5" x14ac:dyDescent="0.3">
      <c r="A366" s="46" t="s">
        <v>266</v>
      </c>
      <c r="B366" s="74" t="s">
        <v>57</v>
      </c>
      <c r="C366" s="7" t="s">
        <v>259</v>
      </c>
      <c r="D366" s="6" t="s">
        <v>267</v>
      </c>
      <c r="E366" s="75"/>
      <c r="F366" s="65">
        <f>F367</f>
        <v>357</v>
      </c>
    </row>
    <row r="367" spans="1:6" s="27" customFormat="1" ht="20.25" x14ac:dyDescent="0.3">
      <c r="A367" s="43" t="s">
        <v>113</v>
      </c>
      <c r="B367" s="74" t="s">
        <v>57</v>
      </c>
      <c r="C367" s="7" t="s">
        <v>259</v>
      </c>
      <c r="D367" s="6" t="s">
        <v>267</v>
      </c>
      <c r="E367" s="77">
        <v>350</v>
      </c>
      <c r="F367" s="65">
        <v>357</v>
      </c>
    </row>
    <row r="368" spans="1:6" s="20" customFormat="1" ht="37.5" x14ac:dyDescent="0.3">
      <c r="A368" s="46" t="s">
        <v>270</v>
      </c>
      <c r="B368" s="74" t="s">
        <v>57</v>
      </c>
      <c r="C368" s="7" t="s">
        <v>259</v>
      </c>
      <c r="D368" s="6" t="s">
        <v>760</v>
      </c>
      <c r="E368" s="75"/>
      <c r="F368" s="65">
        <f t="shared" ref="F368:F369" si="112">F369</f>
        <v>75</v>
      </c>
    </row>
    <row r="369" spans="1:6" s="20" customFormat="1" ht="56.25" x14ac:dyDescent="0.3">
      <c r="A369" s="46" t="s">
        <v>761</v>
      </c>
      <c r="B369" s="74" t="s">
        <v>57</v>
      </c>
      <c r="C369" s="7" t="s">
        <v>259</v>
      </c>
      <c r="D369" s="6" t="s">
        <v>744</v>
      </c>
      <c r="E369" s="75"/>
      <c r="F369" s="65">
        <f t="shared" si="112"/>
        <v>75</v>
      </c>
    </row>
    <row r="370" spans="1:6" s="27" customFormat="1" ht="56.25" x14ac:dyDescent="0.3">
      <c r="A370" s="38" t="s">
        <v>237</v>
      </c>
      <c r="B370" s="74" t="s">
        <v>57</v>
      </c>
      <c r="C370" s="7" t="s">
        <v>259</v>
      </c>
      <c r="D370" s="6" t="s">
        <v>744</v>
      </c>
      <c r="E370" s="77">
        <v>810</v>
      </c>
      <c r="F370" s="65">
        <v>75</v>
      </c>
    </row>
    <row r="371" spans="1:6" s="20" customFormat="1" ht="20.25" x14ac:dyDescent="0.3">
      <c r="A371" s="46" t="s">
        <v>904</v>
      </c>
      <c r="B371" s="72" t="s">
        <v>57</v>
      </c>
      <c r="C371" s="6" t="s">
        <v>259</v>
      </c>
      <c r="D371" s="6" t="s">
        <v>268</v>
      </c>
      <c r="E371" s="73"/>
      <c r="F371" s="66">
        <f>F372+F379</f>
        <v>7255.2000000000007</v>
      </c>
    </row>
    <row r="372" spans="1:6" s="20" customFormat="1" ht="20.25" x14ac:dyDescent="0.3">
      <c r="A372" s="46" t="s">
        <v>15</v>
      </c>
      <c r="B372" s="74" t="s">
        <v>57</v>
      </c>
      <c r="C372" s="7" t="s">
        <v>259</v>
      </c>
      <c r="D372" s="6" t="s">
        <v>913</v>
      </c>
      <c r="E372" s="75"/>
      <c r="F372" s="65">
        <f>F373+F375+F377</f>
        <v>3899</v>
      </c>
    </row>
    <row r="373" spans="1:6" s="20" customFormat="1" ht="39.75" customHeight="1" x14ac:dyDescent="0.3">
      <c r="A373" s="46" t="s">
        <v>914</v>
      </c>
      <c r="B373" s="74" t="s">
        <v>57</v>
      </c>
      <c r="C373" s="7" t="s">
        <v>259</v>
      </c>
      <c r="D373" s="6" t="s">
        <v>915</v>
      </c>
      <c r="E373" s="75"/>
      <c r="F373" s="65">
        <f t="shared" ref="F373:F377" si="113">F374</f>
        <v>300</v>
      </c>
    </row>
    <row r="374" spans="1:6" s="26" customFormat="1" ht="37.5" x14ac:dyDescent="0.3">
      <c r="A374" s="43" t="s">
        <v>28</v>
      </c>
      <c r="B374" s="74" t="s">
        <v>57</v>
      </c>
      <c r="C374" s="7" t="s">
        <v>259</v>
      </c>
      <c r="D374" s="6" t="s">
        <v>915</v>
      </c>
      <c r="E374" s="75" t="s">
        <v>29</v>
      </c>
      <c r="F374" s="65">
        <v>300</v>
      </c>
    </row>
    <row r="375" spans="1:6" s="20" customFormat="1" ht="39.75" customHeight="1" x14ac:dyDescent="0.3">
      <c r="A375" s="46" t="s">
        <v>916</v>
      </c>
      <c r="B375" s="74" t="s">
        <v>57</v>
      </c>
      <c r="C375" s="7" t="s">
        <v>259</v>
      </c>
      <c r="D375" s="6" t="s">
        <v>917</v>
      </c>
      <c r="E375" s="75"/>
      <c r="F375" s="65">
        <f t="shared" si="113"/>
        <v>2499</v>
      </c>
    </row>
    <row r="376" spans="1:6" s="26" customFormat="1" ht="56.25" x14ac:dyDescent="0.3">
      <c r="A376" s="38" t="s">
        <v>237</v>
      </c>
      <c r="B376" s="74" t="s">
        <v>57</v>
      </c>
      <c r="C376" s="7" t="s">
        <v>259</v>
      </c>
      <c r="D376" s="6" t="s">
        <v>917</v>
      </c>
      <c r="E376" s="75" t="s">
        <v>193</v>
      </c>
      <c r="F376" s="65">
        <v>2499</v>
      </c>
    </row>
    <row r="377" spans="1:6" s="20" customFormat="1" ht="37.5" x14ac:dyDescent="0.3">
      <c r="A377" s="46" t="s">
        <v>937</v>
      </c>
      <c r="B377" s="74" t="s">
        <v>57</v>
      </c>
      <c r="C377" s="7" t="s">
        <v>259</v>
      </c>
      <c r="D377" s="6" t="s">
        <v>936</v>
      </c>
      <c r="E377" s="75"/>
      <c r="F377" s="65">
        <f t="shared" si="113"/>
        <v>1100</v>
      </c>
    </row>
    <row r="378" spans="1:6" s="26" customFormat="1" ht="56.25" x14ac:dyDescent="0.3">
      <c r="A378" s="38" t="s">
        <v>237</v>
      </c>
      <c r="B378" s="74" t="s">
        <v>57</v>
      </c>
      <c r="C378" s="7" t="s">
        <v>259</v>
      </c>
      <c r="D378" s="6" t="s">
        <v>936</v>
      </c>
      <c r="E378" s="75" t="s">
        <v>193</v>
      </c>
      <c r="F378" s="65">
        <v>1100</v>
      </c>
    </row>
    <row r="379" spans="1:6" s="20" customFormat="1" ht="20.25" x14ac:dyDescent="0.3">
      <c r="A379" s="46" t="s">
        <v>938</v>
      </c>
      <c r="B379" s="74" t="s">
        <v>57</v>
      </c>
      <c r="C379" s="7" t="s">
        <v>259</v>
      </c>
      <c r="D379" s="6" t="s">
        <v>269</v>
      </c>
      <c r="E379" s="75"/>
      <c r="F379" s="65">
        <f>F380+F385+F387</f>
        <v>3356.2000000000003</v>
      </c>
    </row>
    <row r="380" spans="1:6" s="20" customFormat="1" ht="37.5" x14ac:dyDescent="0.3">
      <c r="A380" s="40" t="s">
        <v>270</v>
      </c>
      <c r="B380" s="74" t="s">
        <v>57</v>
      </c>
      <c r="C380" s="7" t="s">
        <v>259</v>
      </c>
      <c r="D380" s="6" t="s">
        <v>939</v>
      </c>
      <c r="E380" s="75"/>
      <c r="F380" s="65">
        <f>F381+F383</f>
        <v>336.9</v>
      </c>
    </row>
    <row r="381" spans="1:6" s="20" customFormat="1" ht="37.5" x14ac:dyDescent="0.3">
      <c r="A381" s="46" t="s">
        <v>271</v>
      </c>
      <c r="B381" s="74" t="s">
        <v>57</v>
      </c>
      <c r="C381" s="7" t="s">
        <v>259</v>
      </c>
      <c r="D381" s="6" t="s">
        <v>272</v>
      </c>
      <c r="E381" s="75"/>
      <c r="F381" s="65">
        <f t="shared" ref="F381" si="114">F382</f>
        <v>330</v>
      </c>
    </row>
    <row r="382" spans="1:6" s="26" customFormat="1" ht="56.25" x14ac:dyDescent="0.3">
      <c r="A382" s="38" t="s">
        <v>237</v>
      </c>
      <c r="B382" s="74" t="s">
        <v>57</v>
      </c>
      <c r="C382" s="7" t="s">
        <v>259</v>
      </c>
      <c r="D382" s="6" t="s">
        <v>272</v>
      </c>
      <c r="E382" s="75" t="s">
        <v>193</v>
      </c>
      <c r="F382" s="65">
        <v>330</v>
      </c>
    </row>
    <row r="383" spans="1:6" s="20" customFormat="1" ht="56.25" x14ac:dyDescent="0.3">
      <c r="A383" s="46" t="s">
        <v>900</v>
      </c>
      <c r="B383" s="74" t="s">
        <v>57</v>
      </c>
      <c r="C383" s="7" t="s">
        <v>259</v>
      </c>
      <c r="D383" s="6" t="s">
        <v>273</v>
      </c>
      <c r="E383" s="75"/>
      <c r="F383" s="65">
        <f t="shared" ref="F383" si="115">F384</f>
        <v>6.8999999999999773</v>
      </c>
    </row>
    <row r="384" spans="1:6" s="26" customFormat="1" ht="56.25" x14ac:dyDescent="0.3">
      <c r="A384" s="38" t="s">
        <v>237</v>
      </c>
      <c r="B384" s="74" t="s">
        <v>57</v>
      </c>
      <c r="C384" s="7" t="s">
        <v>259</v>
      </c>
      <c r="D384" s="6" t="s">
        <v>273</v>
      </c>
      <c r="E384" s="75" t="s">
        <v>193</v>
      </c>
      <c r="F384" s="65">
        <v>6.8999999999999773</v>
      </c>
    </row>
    <row r="385" spans="1:6" s="20" customFormat="1" ht="56.25" x14ac:dyDescent="0.3">
      <c r="A385" s="46" t="s">
        <v>274</v>
      </c>
      <c r="B385" s="74" t="s">
        <v>57</v>
      </c>
      <c r="C385" s="7" t="s">
        <v>259</v>
      </c>
      <c r="D385" s="6" t="s">
        <v>275</v>
      </c>
      <c r="E385" s="75"/>
      <c r="F385" s="65">
        <f t="shared" ref="F385:F387" si="116">F386</f>
        <v>1389.5</v>
      </c>
    </row>
    <row r="386" spans="1:6" s="26" customFormat="1" ht="56.25" x14ac:dyDescent="0.3">
      <c r="A386" s="38" t="s">
        <v>237</v>
      </c>
      <c r="B386" s="74" t="s">
        <v>57</v>
      </c>
      <c r="C386" s="7" t="s">
        <v>259</v>
      </c>
      <c r="D386" s="6" t="s">
        <v>275</v>
      </c>
      <c r="E386" s="75" t="s">
        <v>193</v>
      </c>
      <c r="F386" s="65">
        <v>1389.5</v>
      </c>
    </row>
    <row r="387" spans="1:6" s="20" customFormat="1" ht="37.5" x14ac:dyDescent="0.3">
      <c r="A387" s="46" t="s">
        <v>912</v>
      </c>
      <c r="B387" s="74" t="s">
        <v>57</v>
      </c>
      <c r="C387" s="7" t="s">
        <v>259</v>
      </c>
      <c r="D387" s="6" t="s">
        <v>911</v>
      </c>
      <c r="E387" s="75"/>
      <c r="F387" s="65">
        <f t="shared" si="116"/>
        <v>1629.8000000000002</v>
      </c>
    </row>
    <row r="388" spans="1:6" s="26" customFormat="1" ht="56.25" x14ac:dyDescent="0.3">
      <c r="A388" s="38" t="s">
        <v>237</v>
      </c>
      <c r="B388" s="74" t="s">
        <v>57</v>
      </c>
      <c r="C388" s="7" t="s">
        <v>259</v>
      </c>
      <c r="D388" s="6" t="s">
        <v>911</v>
      </c>
      <c r="E388" s="75" t="s">
        <v>193</v>
      </c>
      <c r="F388" s="65">
        <v>1629.8000000000002</v>
      </c>
    </row>
    <row r="389" spans="1:6" s="20" customFormat="1" ht="20.25" x14ac:dyDescent="0.3">
      <c r="A389" s="46" t="s">
        <v>901</v>
      </c>
      <c r="B389" s="72" t="s">
        <v>57</v>
      </c>
      <c r="C389" s="6" t="s">
        <v>259</v>
      </c>
      <c r="D389" s="6" t="s">
        <v>782</v>
      </c>
      <c r="E389" s="73"/>
      <c r="F389" s="66">
        <f t="shared" ref="F389" si="117">F390</f>
        <v>312</v>
      </c>
    </row>
    <row r="390" spans="1:6" s="20" customFormat="1" ht="20.25" x14ac:dyDescent="0.3">
      <c r="A390" s="46" t="s">
        <v>85</v>
      </c>
      <c r="B390" s="74" t="s">
        <v>57</v>
      </c>
      <c r="C390" s="7" t="s">
        <v>259</v>
      </c>
      <c r="D390" s="6" t="s">
        <v>783</v>
      </c>
      <c r="E390" s="75"/>
      <c r="F390" s="65">
        <f t="shared" ref="F390:F391" si="118">F391</f>
        <v>312</v>
      </c>
    </row>
    <row r="391" spans="1:6" s="20" customFormat="1" ht="37.5" x14ac:dyDescent="0.3">
      <c r="A391" s="46" t="s">
        <v>578</v>
      </c>
      <c r="B391" s="74" t="s">
        <v>57</v>
      </c>
      <c r="C391" s="7" t="s">
        <v>259</v>
      </c>
      <c r="D391" s="6" t="s">
        <v>786</v>
      </c>
      <c r="E391" s="75"/>
      <c r="F391" s="65">
        <f t="shared" si="118"/>
        <v>312</v>
      </c>
    </row>
    <row r="392" spans="1:6" s="20" customFormat="1" ht="37.5" x14ac:dyDescent="0.3">
      <c r="A392" s="46" t="s">
        <v>670</v>
      </c>
      <c r="B392" s="74" t="s">
        <v>57</v>
      </c>
      <c r="C392" s="7" t="s">
        <v>259</v>
      </c>
      <c r="D392" s="6" t="s">
        <v>790</v>
      </c>
      <c r="E392" s="75"/>
      <c r="F392" s="65">
        <f>+F394+F393+F395+F396</f>
        <v>312</v>
      </c>
    </row>
    <row r="393" spans="1:6" s="27" customFormat="1" ht="37.5" x14ac:dyDescent="0.3">
      <c r="A393" s="43" t="s">
        <v>28</v>
      </c>
      <c r="B393" s="74" t="s">
        <v>57</v>
      </c>
      <c r="C393" s="7" t="s">
        <v>259</v>
      </c>
      <c r="D393" s="6" t="s">
        <v>790</v>
      </c>
      <c r="E393" s="77">
        <v>240</v>
      </c>
      <c r="F393" s="65">
        <v>22</v>
      </c>
    </row>
    <row r="394" spans="1:6" s="27" customFormat="1" ht="20.25" x14ac:dyDescent="0.3">
      <c r="A394" s="43" t="s">
        <v>113</v>
      </c>
      <c r="B394" s="74" t="s">
        <v>57</v>
      </c>
      <c r="C394" s="7" t="s">
        <v>259</v>
      </c>
      <c r="D394" s="6" t="s">
        <v>790</v>
      </c>
      <c r="E394" s="77">
        <v>350</v>
      </c>
      <c r="F394" s="65">
        <v>270</v>
      </c>
    </row>
    <row r="395" spans="1:6" s="27" customFormat="1" ht="20.25" x14ac:dyDescent="0.3">
      <c r="A395" s="52" t="s">
        <v>940</v>
      </c>
      <c r="B395" s="74" t="s">
        <v>57</v>
      </c>
      <c r="C395" s="7" t="s">
        <v>259</v>
      </c>
      <c r="D395" s="6" t="s">
        <v>790</v>
      </c>
      <c r="E395" s="77">
        <v>620</v>
      </c>
      <c r="F395" s="65">
        <v>10</v>
      </c>
    </row>
    <row r="396" spans="1:6" s="27" customFormat="1" ht="56.25" x14ac:dyDescent="0.3">
      <c r="A396" s="38" t="s">
        <v>237</v>
      </c>
      <c r="B396" s="74" t="s">
        <v>57</v>
      </c>
      <c r="C396" s="7" t="s">
        <v>259</v>
      </c>
      <c r="D396" s="6" t="s">
        <v>790</v>
      </c>
      <c r="E396" s="77">
        <v>810</v>
      </c>
      <c r="F396" s="65">
        <v>10</v>
      </c>
    </row>
    <row r="397" spans="1:6" s="23" customFormat="1" ht="29.25" customHeight="1" x14ac:dyDescent="0.3">
      <c r="A397" s="47" t="s">
        <v>276</v>
      </c>
      <c r="B397" s="78" t="s">
        <v>66</v>
      </c>
      <c r="C397" s="12" t="s">
        <v>0</v>
      </c>
      <c r="D397" s="12"/>
      <c r="E397" s="79"/>
      <c r="F397" s="67">
        <f>F398+F423+F458+F527</f>
        <v>576206.6100000001</v>
      </c>
    </row>
    <row r="398" spans="1:6" s="21" customFormat="1" ht="20.25" x14ac:dyDescent="0.3">
      <c r="A398" s="39" t="s">
        <v>277</v>
      </c>
      <c r="B398" s="74" t="s">
        <v>66</v>
      </c>
      <c r="C398" s="7" t="s">
        <v>13</v>
      </c>
      <c r="D398" s="7"/>
      <c r="E398" s="75"/>
      <c r="F398" s="68">
        <f>+F399+F413+F420</f>
        <v>89259.999999999985</v>
      </c>
    </row>
    <row r="399" spans="1:6" ht="56.25" x14ac:dyDescent="0.3">
      <c r="A399" s="38" t="s">
        <v>278</v>
      </c>
      <c r="B399" s="72" t="s">
        <v>66</v>
      </c>
      <c r="C399" s="6" t="s">
        <v>13</v>
      </c>
      <c r="D399" s="6" t="s">
        <v>279</v>
      </c>
      <c r="E399" s="73"/>
      <c r="F399" s="65">
        <f>F400+F409</f>
        <v>83786.799999999988</v>
      </c>
    </row>
    <row r="400" spans="1:6" ht="37.5" x14ac:dyDescent="0.3">
      <c r="A400" s="38" t="s">
        <v>280</v>
      </c>
      <c r="B400" s="72" t="s">
        <v>66</v>
      </c>
      <c r="C400" s="6" t="s">
        <v>13</v>
      </c>
      <c r="D400" s="6" t="s">
        <v>281</v>
      </c>
      <c r="E400" s="73" t="s">
        <v>27</v>
      </c>
      <c r="F400" s="65">
        <f t="shared" ref="F400" si="119">F401+F404</f>
        <v>79692.099999999991</v>
      </c>
    </row>
    <row r="401" spans="1:6" ht="37.5" x14ac:dyDescent="0.3">
      <c r="A401" s="38" t="s">
        <v>248</v>
      </c>
      <c r="B401" s="72" t="s">
        <v>66</v>
      </c>
      <c r="C401" s="6" t="s">
        <v>13</v>
      </c>
      <c r="D401" s="6" t="s">
        <v>745</v>
      </c>
      <c r="E401" s="73" t="s">
        <v>27</v>
      </c>
      <c r="F401" s="65">
        <f t="shared" ref="F401:F402" si="120">F402</f>
        <v>3801.2</v>
      </c>
    </row>
    <row r="402" spans="1:6" ht="56.25" x14ac:dyDescent="0.3">
      <c r="A402" s="37" t="s">
        <v>747</v>
      </c>
      <c r="B402" s="74" t="s">
        <v>66</v>
      </c>
      <c r="C402" s="7" t="s">
        <v>13</v>
      </c>
      <c r="D402" s="11" t="s">
        <v>746</v>
      </c>
      <c r="E402" s="75"/>
      <c r="F402" s="65">
        <f t="shared" si="120"/>
        <v>3801.2</v>
      </c>
    </row>
    <row r="403" spans="1:6" s="25" customFormat="1" ht="20.25" x14ac:dyDescent="0.3">
      <c r="A403" s="38" t="s">
        <v>363</v>
      </c>
      <c r="B403" s="74" t="s">
        <v>66</v>
      </c>
      <c r="C403" s="7" t="s">
        <v>13</v>
      </c>
      <c r="D403" s="11" t="s">
        <v>746</v>
      </c>
      <c r="E403" s="75" t="s">
        <v>286</v>
      </c>
      <c r="F403" s="65">
        <v>3801.2</v>
      </c>
    </row>
    <row r="404" spans="1:6" ht="36" customHeight="1" x14ac:dyDescent="0.3">
      <c r="A404" s="38" t="s">
        <v>282</v>
      </c>
      <c r="B404" s="72" t="s">
        <v>66</v>
      </c>
      <c r="C404" s="6" t="s">
        <v>13</v>
      </c>
      <c r="D404" s="6" t="s">
        <v>283</v>
      </c>
      <c r="E404" s="73" t="s">
        <v>27</v>
      </c>
      <c r="F404" s="65">
        <f>F405+F407</f>
        <v>75890.899999999994</v>
      </c>
    </row>
    <row r="405" spans="1:6" ht="56.25" x14ac:dyDescent="0.3">
      <c r="A405" s="37" t="s">
        <v>795</v>
      </c>
      <c r="B405" s="72" t="s">
        <v>66</v>
      </c>
      <c r="C405" s="6" t="s">
        <v>13</v>
      </c>
      <c r="D405" s="6" t="s">
        <v>284</v>
      </c>
      <c r="E405" s="73" t="s">
        <v>27</v>
      </c>
      <c r="F405" s="66">
        <f t="shared" ref="F405" si="121">+F406</f>
        <v>33572.300000000003</v>
      </c>
    </row>
    <row r="406" spans="1:6" s="25" customFormat="1" ht="20.25" x14ac:dyDescent="0.3">
      <c r="A406" s="38" t="s">
        <v>285</v>
      </c>
      <c r="B406" s="74" t="s">
        <v>66</v>
      </c>
      <c r="C406" s="7" t="s">
        <v>13</v>
      </c>
      <c r="D406" s="11" t="s">
        <v>284</v>
      </c>
      <c r="E406" s="75" t="s">
        <v>286</v>
      </c>
      <c r="F406" s="65">
        <v>33572.300000000003</v>
      </c>
    </row>
    <row r="407" spans="1:6" ht="56.25" x14ac:dyDescent="0.3">
      <c r="A407" s="37" t="s">
        <v>287</v>
      </c>
      <c r="B407" s="72" t="s">
        <v>66</v>
      </c>
      <c r="C407" s="6" t="s">
        <v>13</v>
      </c>
      <c r="D407" s="6" t="s">
        <v>288</v>
      </c>
      <c r="E407" s="73" t="s">
        <v>27</v>
      </c>
      <c r="F407" s="65">
        <f t="shared" ref="F407" si="122">+F408</f>
        <v>42318.6</v>
      </c>
    </row>
    <row r="408" spans="1:6" s="25" customFormat="1" ht="20.25" x14ac:dyDescent="0.3">
      <c r="A408" s="38" t="s">
        <v>285</v>
      </c>
      <c r="B408" s="74" t="s">
        <v>66</v>
      </c>
      <c r="C408" s="7" t="s">
        <v>13</v>
      </c>
      <c r="D408" s="11" t="s">
        <v>288</v>
      </c>
      <c r="E408" s="75" t="s">
        <v>286</v>
      </c>
      <c r="F408" s="65">
        <v>42318.6</v>
      </c>
    </row>
    <row r="409" spans="1:6" ht="20.25" x14ac:dyDescent="0.3">
      <c r="A409" s="37" t="s">
        <v>289</v>
      </c>
      <c r="B409" s="72" t="s">
        <v>66</v>
      </c>
      <c r="C409" s="6" t="s">
        <v>13</v>
      </c>
      <c r="D409" s="6" t="s">
        <v>290</v>
      </c>
      <c r="E409" s="73" t="s">
        <v>27</v>
      </c>
      <c r="F409" s="65">
        <f t="shared" ref="F409:F411" si="123">F410</f>
        <v>4094.7</v>
      </c>
    </row>
    <row r="410" spans="1:6" ht="37.5" x14ac:dyDescent="0.3">
      <c r="A410" s="45" t="s">
        <v>248</v>
      </c>
      <c r="B410" s="72" t="s">
        <v>66</v>
      </c>
      <c r="C410" s="6" t="s">
        <v>13</v>
      </c>
      <c r="D410" s="6" t="s">
        <v>291</v>
      </c>
      <c r="E410" s="73" t="s">
        <v>27</v>
      </c>
      <c r="F410" s="65">
        <f t="shared" si="123"/>
        <v>4094.7</v>
      </c>
    </row>
    <row r="411" spans="1:6" ht="20.25" x14ac:dyDescent="0.3">
      <c r="A411" s="37" t="s">
        <v>292</v>
      </c>
      <c r="B411" s="74" t="s">
        <v>66</v>
      </c>
      <c r="C411" s="7" t="s">
        <v>13</v>
      </c>
      <c r="D411" s="11" t="s">
        <v>293</v>
      </c>
      <c r="E411" s="75"/>
      <c r="F411" s="65">
        <f t="shared" si="123"/>
        <v>4094.7</v>
      </c>
    </row>
    <row r="412" spans="1:6" s="25" customFormat="1" ht="37.5" x14ac:dyDescent="0.3">
      <c r="A412" s="38" t="s">
        <v>28</v>
      </c>
      <c r="B412" s="74" t="s">
        <v>66</v>
      </c>
      <c r="C412" s="7" t="s">
        <v>13</v>
      </c>
      <c r="D412" s="11" t="s">
        <v>293</v>
      </c>
      <c r="E412" s="75" t="s">
        <v>29</v>
      </c>
      <c r="F412" s="65">
        <v>4094.7</v>
      </c>
    </row>
    <row r="413" spans="1:6" ht="75" x14ac:dyDescent="0.3">
      <c r="A413" s="38" t="s">
        <v>137</v>
      </c>
      <c r="B413" s="72" t="s">
        <v>66</v>
      </c>
      <c r="C413" s="6" t="s">
        <v>13</v>
      </c>
      <c r="D413" s="6" t="s">
        <v>138</v>
      </c>
      <c r="E413" s="73"/>
      <c r="F413" s="65">
        <f t="shared" ref="F413:F414" si="124">+F414</f>
        <v>5439.4</v>
      </c>
    </row>
    <row r="414" spans="1:6" ht="37.5" x14ac:dyDescent="0.3">
      <c r="A414" s="38" t="s">
        <v>143</v>
      </c>
      <c r="B414" s="72" t="s">
        <v>66</v>
      </c>
      <c r="C414" s="6" t="s">
        <v>13</v>
      </c>
      <c r="D414" s="6" t="s">
        <v>144</v>
      </c>
      <c r="E414" s="73"/>
      <c r="F414" s="65">
        <f t="shared" si="124"/>
        <v>5439.4</v>
      </c>
    </row>
    <row r="415" spans="1:6" ht="37.5" x14ac:dyDescent="0.3">
      <c r="A415" s="38" t="s">
        <v>145</v>
      </c>
      <c r="B415" s="72" t="s">
        <v>66</v>
      </c>
      <c r="C415" s="6" t="s">
        <v>13</v>
      </c>
      <c r="D415" s="6" t="s">
        <v>146</v>
      </c>
      <c r="E415" s="73" t="s">
        <v>27</v>
      </c>
      <c r="F415" s="65">
        <f>F416+F418</f>
        <v>5439.4</v>
      </c>
    </row>
    <row r="416" spans="1:6" ht="37.5" x14ac:dyDescent="0.3">
      <c r="A416" s="37" t="s">
        <v>852</v>
      </c>
      <c r="B416" s="72" t="s">
        <v>66</v>
      </c>
      <c r="C416" s="6" t="s">
        <v>13</v>
      </c>
      <c r="D416" s="6" t="s">
        <v>851</v>
      </c>
      <c r="E416" s="73" t="s">
        <v>27</v>
      </c>
      <c r="F416" s="65">
        <f t="shared" ref="F416:F418" si="125">F417</f>
        <v>340</v>
      </c>
    </row>
    <row r="417" spans="1:6" s="25" customFormat="1" ht="37.5" x14ac:dyDescent="0.3">
      <c r="A417" s="38" t="s">
        <v>28</v>
      </c>
      <c r="B417" s="74" t="s">
        <v>66</v>
      </c>
      <c r="C417" s="7" t="s">
        <v>13</v>
      </c>
      <c r="D417" s="7" t="s">
        <v>851</v>
      </c>
      <c r="E417" s="75" t="s">
        <v>29</v>
      </c>
      <c r="F417" s="65">
        <v>340</v>
      </c>
    </row>
    <row r="418" spans="1:6" ht="37.5" x14ac:dyDescent="0.3">
      <c r="A418" s="37" t="s">
        <v>294</v>
      </c>
      <c r="B418" s="72" t="s">
        <v>66</v>
      </c>
      <c r="C418" s="6" t="s">
        <v>13</v>
      </c>
      <c r="D418" s="6" t="s">
        <v>295</v>
      </c>
      <c r="E418" s="73" t="s">
        <v>27</v>
      </c>
      <c r="F418" s="65">
        <f t="shared" si="125"/>
        <v>5099.3999999999996</v>
      </c>
    </row>
    <row r="419" spans="1:6" s="25" customFormat="1" ht="37.5" x14ac:dyDescent="0.3">
      <c r="A419" s="38" t="s">
        <v>28</v>
      </c>
      <c r="B419" s="74" t="s">
        <v>66</v>
      </c>
      <c r="C419" s="7" t="s">
        <v>13</v>
      </c>
      <c r="D419" s="7" t="s">
        <v>295</v>
      </c>
      <c r="E419" s="75" t="s">
        <v>29</v>
      </c>
      <c r="F419" s="65">
        <v>5099.3999999999996</v>
      </c>
    </row>
    <row r="420" spans="1:6" ht="20.25" x14ac:dyDescent="0.3">
      <c r="A420" s="37" t="s">
        <v>77</v>
      </c>
      <c r="B420" s="72" t="s">
        <v>66</v>
      </c>
      <c r="C420" s="6" t="s">
        <v>13</v>
      </c>
      <c r="D420" s="8" t="s">
        <v>78</v>
      </c>
      <c r="E420" s="73"/>
      <c r="F420" s="65">
        <f t="shared" ref="F420:F421" si="126">SUM(F421)</f>
        <v>33.799999999999997</v>
      </c>
    </row>
    <row r="421" spans="1:6" ht="37.5" x14ac:dyDescent="0.3">
      <c r="A421" s="37" t="s">
        <v>79</v>
      </c>
      <c r="B421" s="72" t="s">
        <v>66</v>
      </c>
      <c r="C421" s="6" t="s">
        <v>13</v>
      </c>
      <c r="D421" s="8" t="s">
        <v>80</v>
      </c>
      <c r="E421" s="73" t="s">
        <v>27</v>
      </c>
      <c r="F421" s="65">
        <f t="shared" si="126"/>
        <v>33.799999999999997</v>
      </c>
    </row>
    <row r="422" spans="1:6" s="25" customFormat="1" ht="37.5" x14ac:dyDescent="0.3">
      <c r="A422" s="38" t="s">
        <v>28</v>
      </c>
      <c r="B422" s="72" t="s">
        <v>66</v>
      </c>
      <c r="C422" s="6" t="s">
        <v>13</v>
      </c>
      <c r="D422" s="6" t="s">
        <v>80</v>
      </c>
      <c r="E422" s="73" t="s">
        <v>29</v>
      </c>
      <c r="F422" s="65">
        <v>33.799999999999997</v>
      </c>
    </row>
    <row r="423" spans="1:6" s="10" customFormat="1" ht="20.25" x14ac:dyDescent="0.3">
      <c r="A423" s="39" t="s">
        <v>296</v>
      </c>
      <c r="B423" s="74" t="s">
        <v>66</v>
      </c>
      <c r="C423" s="7" t="s">
        <v>1</v>
      </c>
      <c r="D423" s="7"/>
      <c r="E423" s="75"/>
      <c r="F423" s="66">
        <f>+F424+F446+F451+F454</f>
        <v>234923.5</v>
      </c>
    </row>
    <row r="424" spans="1:6" ht="56.25" x14ac:dyDescent="0.3">
      <c r="A424" s="37" t="s">
        <v>278</v>
      </c>
      <c r="B424" s="74" t="s">
        <v>66</v>
      </c>
      <c r="C424" s="7" t="s">
        <v>1</v>
      </c>
      <c r="D424" s="7" t="s">
        <v>279</v>
      </c>
      <c r="E424" s="75"/>
      <c r="F424" s="66">
        <f t="shared" ref="F424" si="127">F425</f>
        <v>207063.2</v>
      </c>
    </row>
    <row r="425" spans="1:6" ht="37.5" x14ac:dyDescent="0.3">
      <c r="A425" s="37" t="s">
        <v>899</v>
      </c>
      <c r="B425" s="74" t="s">
        <v>66</v>
      </c>
      <c r="C425" s="7" t="s">
        <v>1</v>
      </c>
      <c r="D425" s="7" t="s">
        <v>297</v>
      </c>
      <c r="E425" s="75"/>
      <c r="F425" s="66">
        <f>F426+F435+F440+F443</f>
        <v>207063.2</v>
      </c>
    </row>
    <row r="426" spans="1:6" ht="37.5" x14ac:dyDescent="0.3">
      <c r="A426" s="37" t="s">
        <v>248</v>
      </c>
      <c r="B426" s="74" t="s">
        <v>66</v>
      </c>
      <c r="C426" s="7" t="s">
        <v>1</v>
      </c>
      <c r="D426" s="7" t="s">
        <v>298</v>
      </c>
      <c r="E426" s="75"/>
      <c r="F426" s="65">
        <f>F427+F429+F431+F433</f>
        <v>16781.2</v>
      </c>
    </row>
    <row r="427" spans="1:6" ht="20.25" x14ac:dyDescent="0.3">
      <c r="A427" s="37" t="s">
        <v>299</v>
      </c>
      <c r="B427" s="74" t="s">
        <v>66</v>
      </c>
      <c r="C427" s="7" t="s">
        <v>1</v>
      </c>
      <c r="D427" s="7" t="s">
        <v>300</v>
      </c>
      <c r="E427" s="75"/>
      <c r="F427" s="65">
        <f>F428</f>
        <v>1653.1999999999998</v>
      </c>
    </row>
    <row r="428" spans="1:6" s="25" customFormat="1" ht="20.25" x14ac:dyDescent="0.3">
      <c r="A428" s="38" t="s">
        <v>363</v>
      </c>
      <c r="B428" s="74" t="s">
        <v>66</v>
      </c>
      <c r="C428" s="7" t="s">
        <v>1</v>
      </c>
      <c r="D428" s="7" t="s">
        <v>300</v>
      </c>
      <c r="E428" s="75" t="s">
        <v>286</v>
      </c>
      <c r="F428" s="65">
        <v>1653.1999999999998</v>
      </c>
    </row>
    <row r="429" spans="1:6" ht="37.5" x14ac:dyDescent="0.3">
      <c r="A429" s="37" t="s">
        <v>301</v>
      </c>
      <c r="B429" s="74" t="s">
        <v>66</v>
      </c>
      <c r="C429" s="7" t="s">
        <v>1</v>
      </c>
      <c r="D429" s="7" t="s">
        <v>302</v>
      </c>
      <c r="E429" s="75"/>
      <c r="F429" s="65">
        <f t="shared" ref="F429:F433" si="128">F430</f>
        <v>7357.2</v>
      </c>
    </row>
    <row r="430" spans="1:6" s="25" customFormat="1" ht="37.5" x14ac:dyDescent="0.3">
      <c r="A430" s="38" t="s">
        <v>28</v>
      </c>
      <c r="B430" s="74" t="s">
        <v>66</v>
      </c>
      <c r="C430" s="7" t="s">
        <v>1</v>
      </c>
      <c r="D430" s="7" t="s">
        <v>302</v>
      </c>
      <c r="E430" s="75" t="s">
        <v>29</v>
      </c>
      <c r="F430" s="65">
        <v>7357.2</v>
      </c>
    </row>
    <row r="431" spans="1:6" ht="37.5" x14ac:dyDescent="0.3">
      <c r="A431" s="53" t="s">
        <v>907</v>
      </c>
      <c r="B431" s="74" t="s">
        <v>66</v>
      </c>
      <c r="C431" s="7" t="s">
        <v>1</v>
      </c>
      <c r="D431" s="7" t="s">
        <v>908</v>
      </c>
      <c r="E431" s="75"/>
      <c r="F431" s="65">
        <f t="shared" si="128"/>
        <v>1530</v>
      </c>
    </row>
    <row r="432" spans="1:6" s="25" customFormat="1" ht="20.25" x14ac:dyDescent="0.3">
      <c r="A432" s="38" t="s">
        <v>363</v>
      </c>
      <c r="B432" s="74" t="s">
        <v>66</v>
      </c>
      <c r="C432" s="7" t="s">
        <v>1</v>
      </c>
      <c r="D432" s="7" t="s">
        <v>908</v>
      </c>
      <c r="E432" s="75" t="s">
        <v>286</v>
      </c>
      <c r="F432" s="65">
        <v>1530</v>
      </c>
    </row>
    <row r="433" spans="1:6" ht="56.25" x14ac:dyDescent="0.3">
      <c r="A433" s="53" t="s">
        <v>812</v>
      </c>
      <c r="B433" s="74" t="s">
        <v>66</v>
      </c>
      <c r="C433" s="7" t="s">
        <v>1</v>
      </c>
      <c r="D433" s="7" t="s">
        <v>723</v>
      </c>
      <c r="E433" s="75"/>
      <c r="F433" s="65">
        <f t="shared" si="128"/>
        <v>6240.8</v>
      </c>
    </row>
    <row r="434" spans="1:6" s="25" customFormat="1" ht="37.5" x14ac:dyDescent="0.3">
      <c r="A434" s="38" t="s">
        <v>28</v>
      </c>
      <c r="B434" s="74" t="s">
        <v>66</v>
      </c>
      <c r="C434" s="7" t="s">
        <v>1</v>
      </c>
      <c r="D434" s="7" t="s">
        <v>723</v>
      </c>
      <c r="E434" s="75" t="s">
        <v>29</v>
      </c>
      <c r="F434" s="65">
        <v>6240.8</v>
      </c>
    </row>
    <row r="435" spans="1:6" ht="20.25" x14ac:dyDescent="0.3">
      <c r="A435" s="53" t="s">
        <v>303</v>
      </c>
      <c r="B435" s="74" t="s">
        <v>66</v>
      </c>
      <c r="C435" s="7" t="s">
        <v>1</v>
      </c>
      <c r="D435" s="7" t="s">
        <v>304</v>
      </c>
      <c r="E435" s="75"/>
      <c r="F435" s="65">
        <f>F436+F438</f>
        <v>30173.7</v>
      </c>
    </row>
    <row r="436" spans="1:6" ht="20.25" x14ac:dyDescent="0.3">
      <c r="A436" s="46" t="s">
        <v>753</v>
      </c>
      <c r="B436" s="74" t="s">
        <v>66</v>
      </c>
      <c r="C436" s="7" t="s">
        <v>1</v>
      </c>
      <c r="D436" s="7" t="s">
        <v>750</v>
      </c>
      <c r="E436" s="75"/>
      <c r="F436" s="65">
        <f t="shared" ref="F436:F438" si="129">F437</f>
        <v>1757</v>
      </c>
    </row>
    <row r="437" spans="1:6" s="25" customFormat="1" ht="37.5" x14ac:dyDescent="0.3">
      <c r="A437" s="38" t="s">
        <v>28</v>
      </c>
      <c r="B437" s="74" t="s">
        <v>66</v>
      </c>
      <c r="C437" s="7" t="s">
        <v>1</v>
      </c>
      <c r="D437" s="7" t="s">
        <v>750</v>
      </c>
      <c r="E437" s="75" t="s">
        <v>29</v>
      </c>
      <c r="F437" s="65">
        <v>1757</v>
      </c>
    </row>
    <row r="438" spans="1:6" ht="27.75" customHeight="1" x14ac:dyDescent="0.3">
      <c r="A438" s="46" t="s">
        <v>751</v>
      </c>
      <c r="B438" s="74" t="s">
        <v>66</v>
      </c>
      <c r="C438" s="7" t="s">
        <v>1</v>
      </c>
      <c r="D438" s="7" t="s">
        <v>752</v>
      </c>
      <c r="E438" s="75"/>
      <c r="F438" s="65">
        <f t="shared" si="129"/>
        <v>28416.7</v>
      </c>
    </row>
    <row r="439" spans="1:6" s="25" customFormat="1" ht="56.25" x14ac:dyDescent="0.3">
      <c r="A439" s="38" t="s">
        <v>237</v>
      </c>
      <c r="B439" s="74" t="s">
        <v>66</v>
      </c>
      <c r="C439" s="7" t="s">
        <v>1</v>
      </c>
      <c r="D439" s="7" t="s">
        <v>752</v>
      </c>
      <c r="E439" s="75" t="s">
        <v>193</v>
      </c>
      <c r="F439" s="65">
        <v>28416.7</v>
      </c>
    </row>
    <row r="440" spans="1:6" ht="20.25" x14ac:dyDescent="0.3">
      <c r="A440" s="53" t="s">
        <v>305</v>
      </c>
      <c r="B440" s="74" t="s">
        <v>66</v>
      </c>
      <c r="C440" s="7" t="s">
        <v>1</v>
      </c>
      <c r="D440" s="7" t="s">
        <v>306</v>
      </c>
      <c r="E440" s="75"/>
      <c r="F440" s="65">
        <f t="shared" ref="F440" si="130">F441</f>
        <v>2437.6</v>
      </c>
    </row>
    <row r="441" spans="1:6" ht="27.75" customHeight="1" x14ac:dyDescent="0.3">
      <c r="A441" s="53" t="s">
        <v>307</v>
      </c>
      <c r="B441" s="74" t="s">
        <v>66</v>
      </c>
      <c r="C441" s="7" t="s">
        <v>1</v>
      </c>
      <c r="D441" s="7" t="s">
        <v>308</v>
      </c>
      <c r="E441" s="75"/>
      <c r="F441" s="65">
        <f>F442</f>
        <v>2437.6</v>
      </c>
    </row>
    <row r="442" spans="1:6" s="25" customFormat="1" ht="37.5" x14ac:dyDescent="0.3">
      <c r="A442" s="38" t="s">
        <v>28</v>
      </c>
      <c r="B442" s="74" t="s">
        <v>66</v>
      </c>
      <c r="C442" s="7" t="s">
        <v>1</v>
      </c>
      <c r="D442" s="7" t="s">
        <v>308</v>
      </c>
      <c r="E442" s="75" t="s">
        <v>29</v>
      </c>
      <c r="F442" s="65">
        <v>2437.6</v>
      </c>
    </row>
    <row r="443" spans="1:6" ht="20.25" x14ac:dyDescent="0.3">
      <c r="A443" s="37" t="s">
        <v>309</v>
      </c>
      <c r="B443" s="74" t="s">
        <v>66</v>
      </c>
      <c r="C443" s="7" t="s">
        <v>1</v>
      </c>
      <c r="D443" s="7" t="s">
        <v>310</v>
      </c>
      <c r="E443" s="75"/>
      <c r="F443" s="65">
        <f t="shared" ref="F443" si="131">F444</f>
        <v>157670.70000000001</v>
      </c>
    </row>
    <row r="444" spans="1:6" ht="37.5" x14ac:dyDescent="0.3">
      <c r="A444" s="37" t="s">
        <v>796</v>
      </c>
      <c r="B444" s="74" t="s">
        <v>66</v>
      </c>
      <c r="C444" s="7" t="s">
        <v>1</v>
      </c>
      <c r="D444" s="7" t="s">
        <v>311</v>
      </c>
      <c r="E444" s="75"/>
      <c r="F444" s="65">
        <f t="shared" ref="F444" si="132">+F445</f>
        <v>157670.70000000001</v>
      </c>
    </row>
    <row r="445" spans="1:6" s="25" customFormat="1" ht="20.25" x14ac:dyDescent="0.3">
      <c r="A445" s="54" t="s">
        <v>285</v>
      </c>
      <c r="B445" s="74" t="s">
        <v>66</v>
      </c>
      <c r="C445" s="7" t="s">
        <v>1</v>
      </c>
      <c r="D445" s="7" t="s">
        <v>311</v>
      </c>
      <c r="E445" s="75" t="s">
        <v>286</v>
      </c>
      <c r="F445" s="65">
        <v>157670.70000000001</v>
      </c>
    </row>
    <row r="446" spans="1:6" ht="56.25" x14ac:dyDescent="0.3">
      <c r="A446" s="37" t="s">
        <v>132</v>
      </c>
      <c r="B446" s="74" t="s">
        <v>66</v>
      </c>
      <c r="C446" s="7" t="s">
        <v>1</v>
      </c>
      <c r="D446" s="7" t="s">
        <v>19</v>
      </c>
      <c r="E446" s="75"/>
      <c r="F446" s="66">
        <f>F447</f>
        <v>27270.799999999999</v>
      </c>
    </row>
    <row r="447" spans="1:6" ht="37.5" x14ac:dyDescent="0.3">
      <c r="A447" s="37" t="s">
        <v>248</v>
      </c>
      <c r="B447" s="74" t="s">
        <v>66</v>
      </c>
      <c r="C447" s="7" t="s">
        <v>1</v>
      </c>
      <c r="D447" s="7" t="s">
        <v>868</v>
      </c>
      <c r="E447" s="75"/>
      <c r="F447" s="66">
        <f>F448</f>
        <v>27270.799999999999</v>
      </c>
    </row>
    <row r="448" spans="1:6" ht="39.75" customHeight="1" x14ac:dyDescent="0.3">
      <c r="A448" s="37" t="s">
        <v>870</v>
      </c>
      <c r="B448" s="74" t="s">
        <v>66</v>
      </c>
      <c r="C448" s="7" t="s">
        <v>1</v>
      </c>
      <c r="D448" s="7" t="s">
        <v>869</v>
      </c>
      <c r="E448" s="75"/>
      <c r="F448" s="65">
        <f>+F449+F450</f>
        <v>27270.799999999999</v>
      </c>
    </row>
    <row r="449" spans="1:6" s="25" customFormat="1" ht="37.5" x14ac:dyDescent="0.3">
      <c r="A449" s="38" t="s">
        <v>28</v>
      </c>
      <c r="B449" s="74" t="s">
        <v>66</v>
      </c>
      <c r="C449" s="7" t="s">
        <v>1</v>
      </c>
      <c r="D449" s="7" t="s">
        <v>869</v>
      </c>
      <c r="E449" s="75" t="s">
        <v>29</v>
      </c>
      <c r="F449" s="65">
        <v>1546.3</v>
      </c>
    </row>
    <row r="450" spans="1:6" s="25" customFormat="1" ht="20.25" x14ac:dyDescent="0.3">
      <c r="A450" s="38" t="s">
        <v>363</v>
      </c>
      <c r="B450" s="74" t="s">
        <v>66</v>
      </c>
      <c r="C450" s="7" t="s">
        <v>1</v>
      </c>
      <c r="D450" s="7" t="s">
        <v>869</v>
      </c>
      <c r="E450" s="75" t="s">
        <v>286</v>
      </c>
      <c r="F450" s="65">
        <v>25724.5</v>
      </c>
    </row>
    <row r="451" spans="1:6" ht="20.25" x14ac:dyDescent="0.3">
      <c r="A451" s="37" t="s">
        <v>77</v>
      </c>
      <c r="B451" s="72" t="s">
        <v>66</v>
      </c>
      <c r="C451" s="6" t="s">
        <v>1</v>
      </c>
      <c r="D451" s="8" t="s">
        <v>78</v>
      </c>
      <c r="E451" s="73"/>
      <c r="F451" s="65">
        <f t="shared" ref="F451:F452" si="133">SUM(F452)</f>
        <v>450</v>
      </c>
    </row>
    <row r="452" spans="1:6" ht="37.5" x14ac:dyDescent="0.3">
      <c r="A452" s="37" t="s">
        <v>79</v>
      </c>
      <c r="B452" s="72" t="s">
        <v>66</v>
      </c>
      <c r="C452" s="6" t="s">
        <v>1</v>
      </c>
      <c r="D452" s="8" t="s">
        <v>80</v>
      </c>
      <c r="E452" s="73" t="s">
        <v>27</v>
      </c>
      <c r="F452" s="65">
        <f t="shared" si="133"/>
        <v>450</v>
      </c>
    </row>
    <row r="453" spans="1:6" s="25" customFormat="1" ht="37.5" x14ac:dyDescent="0.3">
      <c r="A453" s="38" t="s">
        <v>28</v>
      </c>
      <c r="B453" s="72" t="s">
        <v>66</v>
      </c>
      <c r="C453" s="6" t="s">
        <v>1</v>
      </c>
      <c r="D453" s="6" t="s">
        <v>80</v>
      </c>
      <c r="E453" s="73" t="s">
        <v>29</v>
      </c>
      <c r="F453" s="65">
        <v>450</v>
      </c>
    </row>
    <row r="454" spans="1:6" ht="20.25" x14ac:dyDescent="0.3">
      <c r="A454" s="45" t="s">
        <v>36</v>
      </c>
      <c r="B454" s="72" t="s">
        <v>66</v>
      </c>
      <c r="C454" s="6" t="s">
        <v>1</v>
      </c>
      <c r="D454" s="6" t="s">
        <v>37</v>
      </c>
      <c r="E454" s="73" t="s">
        <v>27</v>
      </c>
      <c r="F454" s="65">
        <f t="shared" ref="F454:F456" si="134">+F455</f>
        <v>139.5</v>
      </c>
    </row>
    <row r="455" spans="1:6" ht="20.25" x14ac:dyDescent="0.3">
      <c r="A455" s="38" t="s">
        <v>791</v>
      </c>
      <c r="B455" s="72" t="s">
        <v>66</v>
      </c>
      <c r="C455" s="6" t="s">
        <v>1</v>
      </c>
      <c r="D455" s="6" t="s">
        <v>792</v>
      </c>
      <c r="E455" s="73" t="s">
        <v>27</v>
      </c>
      <c r="F455" s="65">
        <f t="shared" si="134"/>
        <v>139.5</v>
      </c>
    </row>
    <row r="456" spans="1:6" ht="20.25" x14ac:dyDescent="0.3">
      <c r="A456" s="38" t="s">
        <v>808</v>
      </c>
      <c r="B456" s="72" t="s">
        <v>66</v>
      </c>
      <c r="C456" s="6" t="s">
        <v>1</v>
      </c>
      <c r="D456" s="6" t="s">
        <v>805</v>
      </c>
      <c r="E456" s="73" t="s">
        <v>27</v>
      </c>
      <c r="F456" s="65">
        <f t="shared" si="134"/>
        <v>139.5</v>
      </c>
    </row>
    <row r="457" spans="1:6" s="25" customFormat="1" ht="20.25" x14ac:dyDescent="0.3">
      <c r="A457" s="38" t="s">
        <v>850</v>
      </c>
      <c r="B457" s="74" t="s">
        <v>66</v>
      </c>
      <c r="C457" s="7" t="s">
        <v>1</v>
      </c>
      <c r="D457" s="7" t="s">
        <v>805</v>
      </c>
      <c r="E457" s="75" t="s">
        <v>849</v>
      </c>
      <c r="F457" s="65">
        <v>139.5</v>
      </c>
    </row>
    <row r="458" spans="1:6" s="10" customFormat="1" ht="20.25" x14ac:dyDescent="0.3">
      <c r="A458" s="39" t="s">
        <v>312</v>
      </c>
      <c r="B458" s="74" t="s">
        <v>66</v>
      </c>
      <c r="C458" s="7" t="s">
        <v>25</v>
      </c>
      <c r="D458" s="7"/>
      <c r="E458" s="75"/>
      <c r="F458" s="66">
        <f>+F459+F512+F523</f>
        <v>224081.81</v>
      </c>
    </row>
    <row r="459" spans="1:6" ht="56.25" x14ac:dyDescent="0.3">
      <c r="A459" s="37" t="s">
        <v>278</v>
      </c>
      <c r="B459" s="74" t="s">
        <v>66</v>
      </c>
      <c r="C459" s="7" t="s">
        <v>25</v>
      </c>
      <c r="D459" s="7" t="s">
        <v>279</v>
      </c>
      <c r="E459" s="75"/>
      <c r="F459" s="65">
        <f>F460+F477</f>
        <v>171557.21</v>
      </c>
    </row>
    <row r="460" spans="1:6" ht="20.25" customHeight="1" x14ac:dyDescent="0.3">
      <c r="A460" s="37" t="s">
        <v>314</v>
      </c>
      <c r="B460" s="74" t="s">
        <v>66</v>
      </c>
      <c r="C460" s="7" t="s">
        <v>25</v>
      </c>
      <c r="D460" s="7" t="s">
        <v>315</v>
      </c>
      <c r="E460" s="75"/>
      <c r="F460" s="65">
        <f t="shared" ref="F460" si="135">F461+F466</f>
        <v>63057.61</v>
      </c>
    </row>
    <row r="461" spans="1:6" ht="37.5" x14ac:dyDescent="0.3">
      <c r="A461" s="37" t="s">
        <v>248</v>
      </c>
      <c r="B461" s="74" t="s">
        <v>66</v>
      </c>
      <c r="C461" s="7" t="s">
        <v>25</v>
      </c>
      <c r="D461" s="7" t="s">
        <v>316</v>
      </c>
      <c r="E461" s="75"/>
      <c r="F461" s="65">
        <f>F462+F464</f>
        <v>21968.800000000003</v>
      </c>
    </row>
    <row r="462" spans="1:6" ht="20.25" x14ac:dyDescent="0.3">
      <c r="A462" s="37" t="s">
        <v>317</v>
      </c>
      <c r="B462" s="74" t="s">
        <v>66</v>
      </c>
      <c r="C462" s="7" t="s">
        <v>25</v>
      </c>
      <c r="D462" s="7" t="s">
        <v>318</v>
      </c>
      <c r="E462" s="75"/>
      <c r="F462" s="65">
        <f t="shared" ref="F462" si="136">F463</f>
        <v>461.9</v>
      </c>
    </row>
    <row r="463" spans="1:6" s="25" customFormat="1" ht="37.5" x14ac:dyDescent="0.3">
      <c r="A463" s="43" t="s">
        <v>28</v>
      </c>
      <c r="B463" s="74" t="s">
        <v>66</v>
      </c>
      <c r="C463" s="7" t="s">
        <v>25</v>
      </c>
      <c r="D463" s="33" t="s">
        <v>318</v>
      </c>
      <c r="E463" s="75" t="s">
        <v>29</v>
      </c>
      <c r="F463" s="65">
        <v>461.9</v>
      </c>
    </row>
    <row r="464" spans="1:6" ht="20.25" x14ac:dyDescent="0.3">
      <c r="A464" s="37" t="s">
        <v>919</v>
      </c>
      <c r="B464" s="74" t="s">
        <v>66</v>
      </c>
      <c r="C464" s="7" t="s">
        <v>25</v>
      </c>
      <c r="D464" s="7" t="s">
        <v>918</v>
      </c>
      <c r="E464" s="75"/>
      <c r="F464" s="65">
        <f t="shared" ref="F464" si="137">F465</f>
        <v>21506.9</v>
      </c>
    </row>
    <row r="465" spans="1:6" s="25" customFormat="1" ht="37.5" x14ac:dyDescent="0.3">
      <c r="A465" s="43" t="s">
        <v>28</v>
      </c>
      <c r="B465" s="74" t="s">
        <v>66</v>
      </c>
      <c r="C465" s="7" t="s">
        <v>25</v>
      </c>
      <c r="D465" s="33" t="s">
        <v>918</v>
      </c>
      <c r="E465" s="75" t="s">
        <v>29</v>
      </c>
      <c r="F465" s="65">
        <v>21506.9</v>
      </c>
    </row>
    <row r="466" spans="1:6" ht="37.5" x14ac:dyDescent="0.3">
      <c r="A466" s="37" t="s">
        <v>319</v>
      </c>
      <c r="B466" s="74" t="s">
        <v>66</v>
      </c>
      <c r="C466" s="7" t="s">
        <v>25</v>
      </c>
      <c r="D466" s="7" t="s">
        <v>320</v>
      </c>
      <c r="E466" s="75"/>
      <c r="F466" s="65">
        <f>+F467+F469+F473+F475+F471</f>
        <v>41088.81</v>
      </c>
    </row>
    <row r="467" spans="1:6" ht="37.5" x14ac:dyDescent="0.3">
      <c r="A467" s="37" t="s">
        <v>321</v>
      </c>
      <c r="B467" s="74" t="s">
        <v>66</v>
      </c>
      <c r="C467" s="7" t="s">
        <v>25</v>
      </c>
      <c r="D467" s="7" t="s">
        <v>322</v>
      </c>
      <c r="E467" s="75"/>
      <c r="F467" s="65">
        <f t="shared" ref="F467:F475" si="138">F468</f>
        <v>2612.4</v>
      </c>
    </row>
    <row r="468" spans="1:6" s="25" customFormat="1" ht="37.5" x14ac:dyDescent="0.3">
      <c r="A468" s="43" t="s">
        <v>28</v>
      </c>
      <c r="B468" s="74" t="s">
        <v>66</v>
      </c>
      <c r="C468" s="7" t="s">
        <v>25</v>
      </c>
      <c r="D468" s="33" t="s">
        <v>322</v>
      </c>
      <c r="E468" s="75" t="s">
        <v>29</v>
      </c>
      <c r="F468" s="65">
        <v>2612.4</v>
      </c>
    </row>
    <row r="469" spans="1:6" ht="37.5" x14ac:dyDescent="0.3">
      <c r="A469" s="37" t="s">
        <v>323</v>
      </c>
      <c r="B469" s="74" t="s">
        <v>66</v>
      </c>
      <c r="C469" s="7" t="s">
        <v>25</v>
      </c>
      <c r="D469" s="7" t="s">
        <v>324</v>
      </c>
      <c r="E469" s="75"/>
      <c r="F469" s="65">
        <f t="shared" si="138"/>
        <v>22455.600000000002</v>
      </c>
    </row>
    <row r="470" spans="1:6" s="25" customFormat="1" ht="37.5" x14ac:dyDescent="0.3">
      <c r="A470" s="43" t="s">
        <v>28</v>
      </c>
      <c r="B470" s="74" t="s">
        <v>66</v>
      </c>
      <c r="C470" s="7" t="s">
        <v>25</v>
      </c>
      <c r="D470" s="33" t="s">
        <v>324</v>
      </c>
      <c r="E470" s="75" t="s">
        <v>29</v>
      </c>
      <c r="F470" s="65">
        <v>22455.600000000002</v>
      </c>
    </row>
    <row r="471" spans="1:6" ht="20.25" x14ac:dyDescent="0.3">
      <c r="A471" s="37" t="s">
        <v>325</v>
      </c>
      <c r="B471" s="74" t="s">
        <v>66</v>
      </c>
      <c r="C471" s="7" t="s">
        <v>25</v>
      </c>
      <c r="D471" s="7" t="s">
        <v>326</v>
      </c>
      <c r="E471" s="75"/>
      <c r="F471" s="65">
        <f t="shared" si="138"/>
        <v>1109.81</v>
      </c>
    </row>
    <row r="472" spans="1:6" s="25" customFormat="1" ht="37.5" x14ac:dyDescent="0.3">
      <c r="A472" s="43" t="s">
        <v>28</v>
      </c>
      <c r="B472" s="74" t="s">
        <v>66</v>
      </c>
      <c r="C472" s="7" t="s">
        <v>25</v>
      </c>
      <c r="D472" s="33" t="s">
        <v>326</v>
      </c>
      <c r="E472" s="75" t="s">
        <v>29</v>
      </c>
      <c r="F472" s="65">
        <v>1109.81</v>
      </c>
    </row>
    <row r="473" spans="1:6" ht="37.5" x14ac:dyDescent="0.3">
      <c r="A473" s="37" t="s">
        <v>732</v>
      </c>
      <c r="B473" s="74" t="s">
        <v>66</v>
      </c>
      <c r="C473" s="7" t="s">
        <v>25</v>
      </c>
      <c r="D473" s="7" t="s">
        <v>733</v>
      </c>
      <c r="E473" s="75"/>
      <c r="F473" s="65">
        <f t="shared" si="138"/>
        <v>13525.5</v>
      </c>
    </row>
    <row r="474" spans="1:6" s="25" customFormat="1" ht="37.5" x14ac:dyDescent="0.3">
      <c r="A474" s="43" t="s">
        <v>28</v>
      </c>
      <c r="B474" s="74" t="s">
        <v>66</v>
      </c>
      <c r="C474" s="7" t="s">
        <v>25</v>
      </c>
      <c r="D474" s="33" t="s">
        <v>733</v>
      </c>
      <c r="E474" s="75" t="s">
        <v>29</v>
      </c>
      <c r="F474" s="65">
        <v>13525.5</v>
      </c>
    </row>
    <row r="475" spans="1:6" ht="37.5" x14ac:dyDescent="0.3">
      <c r="A475" s="37" t="s">
        <v>327</v>
      </c>
      <c r="B475" s="74" t="s">
        <v>66</v>
      </c>
      <c r="C475" s="7" t="s">
        <v>25</v>
      </c>
      <c r="D475" s="7" t="s">
        <v>328</v>
      </c>
      <c r="E475" s="75"/>
      <c r="F475" s="65">
        <f t="shared" si="138"/>
        <v>1385.5</v>
      </c>
    </row>
    <row r="476" spans="1:6" s="25" customFormat="1" ht="37.5" x14ac:dyDescent="0.3">
      <c r="A476" s="43" t="s">
        <v>28</v>
      </c>
      <c r="B476" s="74" t="s">
        <v>66</v>
      </c>
      <c r="C476" s="7" t="s">
        <v>25</v>
      </c>
      <c r="D476" s="33" t="s">
        <v>328</v>
      </c>
      <c r="E476" s="75" t="s">
        <v>29</v>
      </c>
      <c r="F476" s="65">
        <v>1385.5</v>
      </c>
    </row>
    <row r="477" spans="1:6" ht="20.25" x14ac:dyDescent="0.3">
      <c r="A477" s="37" t="s">
        <v>329</v>
      </c>
      <c r="B477" s="74" t="s">
        <v>66</v>
      </c>
      <c r="C477" s="7" t="s">
        <v>25</v>
      </c>
      <c r="D477" s="7" t="s">
        <v>330</v>
      </c>
      <c r="E477" s="75"/>
      <c r="F477" s="65">
        <f>+F478+F481+F489</f>
        <v>108499.59999999999</v>
      </c>
    </row>
    <row r="478" spans="1:6" ht="37.5" x14ac:dyDescent="0.3">
      <c r="A478" s="37" t="s">
        <v>248</v>
      </c>
      <c r="B478" s="74" t="s">
        <v>66</v>
      </c>
      <c r="C478" s="7" t="s">
        <v>25</v>
      </c>
      <c r="D478" s="7" t="s">
        <v>878</v>
      </c>
      <c r="E478" s="75"/>
      <c r="F478" s="65">
        <f>F479</f>
        <v>15966.3</v>
      </c>
    </row>
    <row r="479" spans="1:6" ht="20.25" x14ac:dyDescent="0.3">
      <c r="A479" s="37" t="s">
        <v>879</v>
      </c>
      <c r="B479" s="74" t="s">
        <v>66</v>
      </c>
      <c r="C479" s="7" t="s">
        <v>25</v>
      </c>
      <c r="D479" s="33" t="s">
        <v>877</v>
      </c>
      <c r="E479" s="75"/>
      <c r="F479" s="65">
        <f>F480</f>
        <v>15966.3</v>
      </c>
    </row>
    <row r="480" spans="1:6" s="25" customFormat="1" ht="37.5" x14ac:dyDescent="0.3">
      <c r="A480" s="43" t="s">
        <v>28</v>
      </c>
      <c r="B480" s="74" t="s">
        <v>66</v>
      </c>
      <c r="C480" s="7" t="s">
        <v>25</v>
      </c>
      <c r="D480" s="33" t="s">
        <v>877</v>
      </c>
      <c r="E480" s="75" t="s">
        <v>29</v>
      </c>
      <c r="F480" s="65">
        <v>15966.3</v>
      </c>
    </row>
    <row r="481" spans="1:6" ht="20.25" x14ac:dyDescent="0.3">
      <c r="A481" s="37" t="s">
        <v>758</v>
      </c>
      <c r="B481" s="74" t="s">
        <v>66</v>
      </c>
      <c r="C481" s="7" t="s">
        <v>25</v>
      </c>
      <c r="D481" s="7" t="s">
        <v>757</v>
      </c>
      <c r="E481" s="75"/>
      <c r="F481" s="65">
        <f t="shared" ref="F481" si="139">F482</f>
        <v>188</v>
      </c>
    </row>
    <row r="482" spans="1:6" ht="37.5" x14ac:dyDescent="0.3">
      <c r="A482" s="37" t="s">
        <v>759</v>
      </c>
      <c r="B482" s="74" t="s">
        <v>66</v>
      </c>
      <c r="C482" s="7" t="s">
        <v>25</v>
      </c>
      <c r="D482" s="7" t="s">
        <v>756</v>
      </c>
      <c r="E482" s="75"/>
      <c r="F482" s="65">
        <f>F483+F484+F485+F486+F487+F488</f>
        <v>188</v>
      </c>
    </row>
    <row r="483" spans="1:6" s="25" customFormat="1" ht="37.5" x14ac:dyDescent="0.3">
      <c r="A483" s="43" t="s">
        <v>28</v>
      </c>
      <c r="B483" s="74" t="s">
        <v>66</v>
      </c>
      <c r="C483" s="7" t="s">
        <v>25</v>
      </c>
      <c r="D483" s="33" t="s">
        <v>756</v>
      </c>
      <c r="E483" s="75" t="s">
        <v>29</v>
      </c>
      <c r="F483" s="65">
        <v>2</v>
      </c>
    </row>
    <row r="484" spans="1:6" s="25" customFormat="1" ht="20.25" x14ac:dyDescent="0.3">
      <c r="A484" s="43" t="s">
        <v>113</v>
      </c>
      <c r="B484" s="74" t="s">
        <v>66</v>
      </c>
      <c r="C484" s="7" t="s">
        <v>25</v>
      </c>
      <c r="D484" s="33" t="s">
        <v>756</v>
      </c>
      <c r="E484" s="75" t="s">
        <v>114</v>
      </c>
      <c r="F484" s="65">
        <v>104</v>
      </c>
    </row>
    <row r="485" spans="1:6" s="25" customFormat="1" ht="20.25" x14ac:dyDescent="0.3">
      <c r="A485" s="43" t="s">
        <v>382</v>
      </c>
      <c r="B485" s="74" t="s">
        <v>66</v>
      </c>
      <c r="C485" s="7" t="s">
        <v>25</v>
      </c>
      <c r="D485" s="33" t="s">
        <v>756</v>
      </c>
      <c r="E485" s="75" t="s">
        <v>14</v>
      </c>
      <c r="F485" s="65">
        <v>10</v>
      </c>
    </row>
    <row r="486" spans="1:6" s="25" customFormat="1" ht="20.25" x14ac:dyDescent="0.3">
      <c r="A486" s="43" t="s">
        <v>940</v>
      </c>
      <c r="B486" s="74" t="s">
        <v>66</v>
      </c>
      <c r="C486" s="7" t="s">
        <v>25</v>
      </c>
      <c r="D486" s="33" t="s">
        <v>756</v>
      </c>
      <c r="E486" s="75" t="s">
        <v>944</v>
      </c>
      <c r="F486" s="65">
        <v>20</v>
      </c>
    </row>
    <row r="487" spans="1:6" s="25" customFormat="1" ht="37.5" x14ac:dyDescent="0.3">
      <c r="A487" s="43" t="s">
        <v>955</v>
      </c>
      <c r="B487" s="74" t="s">
        <v>66</v>
      </c>
      <c r="C487" s="7" t="s">
        <v>25</v>
      </c>
      <c r="D487" s="33" t="s">
        <v>756</v>
      </c>
      <c r="E487" s="75" t="s">
        <v>178</v>
      </c>
      <c r="F487" s="65">
        <v>15</v>
      </c>
    </row>
    <row r="488" spans="1:6" s="25" customFormat="1" ht="75" x14ac:dyDescent="0.3">
      <c r="A488" s="43" t="s">
        <v>952</v>
      </c>
      <c r="B488" s="74" t="s">
        <v>66</v>
      </c>
      <c r="C488" s="7" t="s">
        <v>25</v>
      </c>
      <c r="D488" s="33" t="s">
        <v>756</v>
      </c>
      <c r="E488" s="75" t="s">
        <v>193</v>
      </c>
      <c r="F488" s="65">
        <v>37</v>
      </c>
    </row>
    <row r="489" spans="1:6" ht="20.25" x14ac:dyDescent="0.3">
      <c r="A489" s="37" t="s">
        <v>331</v>
      </c>
      <c r="B489" s="74" t="s">
        <v>66</v>
      </c>
      <c r="C489" s="7" t="s">
        <v>25</v>
      </c>
      <c r="D489" s="7" t="s">
        <v>332</v>
      </c>
      <c r="E489" s="75"/>
      <c r="F489" s="65">
        <f>F490+F493+F495+F497+F499+F502+F505+F508+F510</f>
        <v>92345.299999999988</v>
      </c>
    </row>
    <row r="490" spans="1:6" ht="26.25" customHeight="1" x14ac:dyDescent="0.3">
      <c r="A490" s="37" t="s">
        <v>794</v>
      </c>
      <c r="B490" s="74" t="s">
        <v>66</v>
      </c>
      <c r="C490" s="7" t="s">
        <v>25</v>
      </c>
      <c r="D490" s="7" t="s">
        <v>793</v>
      </c>
      <c r="E490" s="75"/>
      <c r="F490" s="65">
        <f>F491+F492</f>
        <v>270.10000000000002</v>
      </c>
    </row>
    <row r="491" spans="1:6" s="25" customFormat="1" ht="37.5" x14ac:dyDescent="0.3">
      <c r="A491" s="43" t="s">
        <v>28</v>
      </c>
      <c r="B491" s="74" t="s">
        <v>66</v>
      </c>
      <c r="C491" s="7" t="s">
        <v>25</v>
      </c>
      <c r="D491" s="33" t="s">
        <v>793</v>
      </c>
      <c r="E491" s="75" t="s">
        <v>29</v>
      </c>
      <c r="F491" s="65">
        <v>266.3</v>
      </c>
    </row>
    <row r="492" spans="1:6" s="25" customFormat="1" ht="20.25" x14ac:dyDescent="0.3">
      <c r="A492" s="43" t="s">
        <v>30</v>
      </c>
      <c r="B492" s="74" t="s">
        <v>66</v>
      </c>
      <c r="C492" s="7" t="s">
        <v>25</v>
      </c>
      <c r="D492" s="33" t="s">
        <v>793</v>
      </c>
      <c r="E492" s="75" t="s">
        <v>31</v>
      </c>
      <c r="F492" s="65">
        <v>3.8000000000000007</v>
      </c>
    </row>
    <row r="493" spans="1:6" ht="20.25" x14ac:dyDescent="0.3">
      <c r="A493" s="37" t="s">
        <v>333</v>
      </c>
      <c r="B493" s="74" t="s">
        <v>66</v>
      </c>
      <c r="C493" s="7" t="s">
        <v>25</v>
      </c>
      <c r="D493" s="7" t="s">
        <v>334</v>
      </c>
      <c r="E493" s="75"/>
      <c r="F493" s="65">
        <f t="shared" ref="F493:F510" si="140">F494</f>
        <v>7044.4999999999991</v>
      </c>
    </row>
    <row r="494" spans="1:6" s="25" customFormat="1" ht="37.5" x14ac:dyDescent="0.3">
      <c r="A494" s="43" t="s">
        <v>28</v>
      </c>
      <c r="B494" s="74" t="s">
        <v>66</v>
      </c>
      <c r="C494" s="7" t="s">
        <v>25</v>
      </c>
      <c r="D494" s="33" t="s">
        <v>334</v>
      </c>
      <c r="E494" s="75" t="s">
        <v>29</v>
      </c>
      <c r="F494" s="65">
        <v>7044.4999999999991</v>
      </c>
    </row>
    <row r="495" spans="1:6" ht="37.5" x14ac:dyDescent="0.3">
      <c r="A495" s="37" t="s">
        <v>797</v>
      </c>
      <c r="B495" s="74" t="s">
        <v>66</v>
      </c>
      <c r="C495" s="7" t="s">
        <v>25</v>
      </c>
      <c r="D495" s="7" t="s">
        <v>335</v>
      </c>
      <c r="E495" s="75"/>
      <c r="F495" s="65">
        <f t="shared" si="140"/>
        <v>20748.5</v>
      </c>
    </row>
    <row r="496" spans="1:6" s="25" customFormat="1" ht="37.5" x14ac:dyDescent="0.3">
      <c r="A496" s="43" t="s">
        <v>28</v>
      </c>
      <c r="B496" s="74" t="s">
        <v>66</v>
      </c>
      <c r="C496" s="7" t="s">
        <v>25</v>
      </c>
      <c r="D496" s="33" t="s">
        <v>335</v>
      </c>
      <c r="E496" s="75" t="s">
        <v>29</v>
      </c>
      <c r="F496" s="65">
        <v>20748.5</v>
      </c>
    </row>
    <row r="497" spans="1:6" ht="20.25" x14ac:dyDescent="0.3">
      <c r="A497" s="37" t="s">
        <v>336</v>
      </c>
      <c r="B497" s="74" t="s">
        <v>66</v>
      </c>
      <c r="C497" s="7" t="s">
        <v>25</v>
      </c>
      <c r="D497" s="7" t="s">
        <v>337</v>
      </c>
      <c r="E497" s="75"/>
      <c r="F497" s="65">
        <f t="shared" si="140"/>
        <v>4341.5</v>
      </c>
    </row>
    <row r="498" spans="1:6" s="25" customFormat="1" ht="37.5" x14ac:dyDescent="0.3">
      <c r="A498" s="43" t="s">
        <v>28</v>
      </c>
      <c r="B498" s="74" t="s">
        <v>66</v>
      </c>
      <c r="C498" s="7" t="s">
        <v>25</v>
      </c>
      <c r="D498" s="33" t="s">
        <v>337</v>
      </c>
      <c r="E498" s="75" t="s">
        <v>29</v>
      </c>
      <c r="F498" s="65">
        <v>4341.5</v>
      </c>
    </row>
    <row r="499" spans="1:6" ht="37.5" x14ac:dyDescent="0.3">
      <c r="A499" s="37" t="s">
        <v>338</v>
      </c>
      <c r="B499" s="74" t="s">
        <v>66</v>
      </c>
      <c r="C499" s="7" t="s">
        <v>25</v>
      </c>
      <c r="D499" s="7" t="s">
        <v>339</v>
      </c>
      <c r="E499" s="75"/>
      <c r="F499" s="65">
        <f>F500+F501</f>
        <v>3777.4999999999995</v>
      </c>
    </row>
    <row r="500" spans="1:6" s="25" customFormat="1" ht="37.5" x14ac:dyDescent="0.3">
      <c r="A500" s="43" t="s">
        <v>28</v>
      </c>
      <c r="B500" s="74" t="s">
        <v>66</v>
      </c>
      <c r="C500" s="7" t="s">
        <v>25</v>
      </c>
      <c r="D500" s="33" t="s">
        <v>339</v>
      </c>
      <c r="E500" s="75" t="s">
        <v>29</v>
      </c>
      <c r="F500" s="65">
        <v>3777.3999999999996</v>
      </c>
    </row>
    <row r="501" spans="1:6" s="25" customFormat="1" ht="20.25" x14ac:dyDescent="0.3">
      <c r="A501" s="43" t="s">
        <v>30</v>
      </c>
      <c r="B501" s="74" t="s">
        <v>66</v>
      </c>
      <c r="C501" s="7" t="s">
        <v>25</v>
      </c>
      <c r="D501" s="33" t="s">
        <v>339</v>
      </c>
      <c r="E501" s="75" t="s">
        <v>31</v>
      </c>
      <c r="F501" s="65">
        <v>0.1</v>
      </c>
    </row>
    <row r="502" spans="1:6" ht="20.25" x14ac:dyDescent="0.3">
      <c r="A502" s="37" t="s">
        <v>340</v>
      </c>
      <c r="B502" s="74" t="s">
        <v>66</v>
      </c>
      <c r="C502" s="7" t="s">
        <v>25</v>
      </c>
      <c r="D502" s="7" t="s">
        <v>341</v>
      </c>
      <c r="E502" s="75"/>
      <c r="F502" s="65">
        <f>F503+F504</f>
        <v>3397</v>
      </c>
    </row>
    <row r="503" spans="1:6" s="25" customFormat="1" ht="37.5" x14ac:dyDescent="0.3">
      <c r="A503" s="43" t="s">
        <v>28</v>
      </c>
      <c r="B503" s="74" t="s">
        <v>66</v>
      </c>
      <c r="C503" s="7" t="s">
        <v>25</v>
      </c>
      <c r="D503" s="33" t="s">
        <v>341</v>
      </c>
      <c r="E503" s="75" t="s">
        <v>29</v>
      </c>
      <c r="F503" s="65">
        <v>3396.8</v>
      </c>
    </row>
    <row r="504" spans="1:6" s="25" customFormat="1" ht="20.25" x14ac:dyDescent="0.3">
      <c r="A504" s="43" t="s">
        <v>30</v>
      </c>
      <c r="B504" s="74" t="s">
        <v>66</v>
      </c>
      <c r="C504" s="7" t="s">
        <v>25</v>
      </c>
      <c r="D504" s="33" t="s">
        <v>341</v>
      </c>
      <c r="E504" s="75" t="s">
        <v>31</v>
      </c>
      <c r="F504" s="65">
        <v>0.2</v>
      </c>
    </row>
    <row r="505" spans="1:6" ht="20.25" x14ac:dyDescent="0.3">
      <c r="A505" s="37" t="s">
        <v>342</v>
      </c>
      <c r="B505" s="74" t="s">
        <v>66</v>
      </c>
      <c r="C505" s="7" t="s">
        <v>25</v>
      </c>
      <c r="D505" s="7" t="s">
        <v>343</v>
      </c>
      <c r="E505" s="75"/>
      <c r="F505" s="65">
        <f t="shared" ref="F505" si="141">F506+F507</f>
        <v>10480.200000000001</v>
      </c>
    </row>
    <row r="506" spans="1:6" s="25" customFormat="1" ht="37.5" x14ac:dyDescent="0.3">
      <c r="A506" s="43" t="s">
        <v>28</v>
      </c>
      <c r="B506" s="74" t="s">
        <v>66</v>
      </c>
      <c r="C506" s="7" t="s">
        <v>25</v>
      </c>
      <c r="D506" s="33" t="s">
        <v>343</v>
      </c>
      <c r="E506" s="75" t="s">
        <v>29</v>
      </c>
      <c r="F506" s="65">
        <v>10474.5</v>
      </c>
    </row>
    <row r="507" spans="1:6" s="25" customFormat="1" ht="20.25" x14ac:dyDescent="0.3">
      <c r="A507" s="43" t="s">
        <v>30</v>
      </c>
      <c r="B507" s="74" t="s">
        <v>66</v>
      </c>
      <c r="C507" s="7" t="s">
        <v>25</v>
      </c>
      <c r="D507" s="33" t="s">
        <v>343</v>
      </c>
      <c r="E507" s="75" t="s">
        <v>31</v>
      </c>
      <c r="F507" s="65">
        <v>5.7</v>
      </c>
    </row>
    <row r="508" spans="1:6" ht="37.5" x14ac:dyDescent="0.3">
      <c r="A508" s="37" t="s">
        <v>344</v>
      </c>
      <c r="B508" s="74" t="s">
        <v>66</v>
      </c>
      <c r="C508" s="7" t="s">
        <v>25</v>
      </c>
      <c r="D508" s="7" t="s">
        <v>345</v>
      </c>
      <c r="E508" s="75"/>
      <c r="F508" s="65">
        <f t="shared" si="140"/>
        <v>41056.1</v>
      </c>
    </row>
    <row r="509" spans="1:6" s="25" customFormat="1" ht="37.5" x14ac:dyDescent="0.3">
      <c r="A509" s="43" t="s">
        <v>28</v>
      </c>
      <c r="B509" s="74" t="s">
        <v>66</v>
      </c>
      <c r="C509" s="7" t="s">
        <v>25</v>
      </c>
      <c r="D509" s="33" t="s">
        <v>345</v>
      </c>
      <c r="E509" s="75" t="s">
        <v>29</v>
      </c>
      <c r="F509" s="65">
        <v>41056.1</v>
      </c>
    </row>
    <row r="510" spans="1:6" ht="37.5" x14ac:dyDescent="0.3">
      <c r="A510" s="37" t="s">
        <v>881</v>
      </c>
      <c r="B510" s="74" t="s">
        <v>66</v>
      </c>
      <c r="C510" s="7" t="s">
        <v>25</v>
      </c>
      <c r="D510" s="7" t="s">
        <v>883</v>
      </c>
      <c r="E510" s="75"/>
      <c r="F510" s="65">
        <f t="shared" si="140"/>
        <v>1229.9000000000001</v>
      </c>
    </row>
    <row r="511" spans="1:6" s="25" customFormat="1" ht="37.5" x14ac:dyDescent="0.3">
      <c r="A511" s="43" t="s">
        <v>28</v>
      </c>
      <c r="B511" s="74" t="s">
        <v>66</v>
      </c>
      <c r="C511" s="7" t="s">
        <v>25</v>
      </c>
      <c r="D511" s="33" t="s">
        <v>883</v>
      </c>
      <c r="E511" s="75" t="s">
        <v>29</v>
      </c>
      <c r="F511" s="65">
        <v>1229.9000000000001</v>
      </c>
    </row>
    <row r="512" spans="1:6" ht="56.25" x14ac:dyDescent="0.3">
      <c r="A512" s="37" t="s">
        <v>132</v>
      </c>
      <c r="B512" s="74" t="s">
        <v>66</v>
      </c>
      <c r="C512" s="7" t="s">
        <v>25</v>
      </c>
      <c r="D512" s="7" t="s">
        <v>19</v>
      </c>
      <c r="E512" s="75"/>
      <c r="F512" s="66">
        <f>F513+F517+F520</f>
        <v>51963.1</v>
      </c>
    </row>
    <row r="513" spans="1:6" ht="37.5" x14ac:dyDescent="0.3">
      <c r="A513" s="37" t="s">
        <v>248</v>
      </c>
      <c r="B513" s="74" t="s">
        <v>66</v>
      </c>
      <c r="C513" s="7" t="s">
        <v>25</v>
      </c>
      <c r="D513" s="7" t="s">
        <v>868</v>
      </c>
      <c r="E513" s="75"/>
      <c r="F513" s="66">
        <f>F514</f>
        <v>43406.2</v>
      </c>
    </row>
    <row r="514" spans="1:6" ht="39" customHeight="1" x14ac:dyDescent="0.3">
      <c r="A514" s="37" t="s">
        <v>870</v>
      </c>
      <c r="B514" s="74" t="s">
        <v>66</v>
      </c>
      <c r="C514" s="7" t="s">
        <v>25</v>
      </c>
      <c r="D514" s="7" t="s">
        <v>869</v>
      </c>
      <c r="E514" s="75"/>
      <c r="F514" s="65">
        <f>+F515+F516</f>
        <v>43406.2</v>
      </c>
    </row>
    <row r="515" spans="1:6" s="25" customFormat="1" ht="37.5" x14ac:dyDescent="0.3">
      <c r="A515" s="38" t="s">
        <v>28</v>
      </c>
      <c r="B515" s="74" t="s">
        <v>66</v>
      </c>
      <c r="C515" s="7" t="s">
        <v>25</v>
      </c>
      <c r="D515" s="7" t="s">
        <v>869</v>
      </c>
      <c r="E515" s="75" t="s">
        <v>29</v>
      </c>
      <c r="F515" s="65">
        <v>41680.399999999994</v>
      </c>
    </row>
    <row r="516" spans="1:6" s="25" customFormat="1" ht="20.25" x14ac:dyDescent="0.3">
      <c r="A516" s="38" t="s">
        <v>363</v>
      </c>
      <c r="B516" s="74" t="s">
        <v>66</v>
      </c>
      <c r="C516" s="7" t="s">
        <v>25</v>
      </c>
      <c r="D516" s="7" t="s">
        <v>869</v>
      </c>
      <c r="E516" s="75" t="s">
        <v>286</v>
      </c>
      <c r="F516" s="65">
        <v>1725.8</v>
      </c>
    </row>
    <row r="517" spans="1:6" ht="20.25" x14ac:dyDescent="0.3">
      <c r="A517" s="37" t="s">
        <v>15</v>
      </c>
      <c r="B517" s="74" t="s">
        <v>66</v>
      </c>
      <c r="C517" s="7" t="s">
        <v>25</v>
      </c>
      <c r="D517" s="7" t="s">
        <v>872</v>
      </c>
      <c r="E517" s="75"/>
      <c r="F517" s="66">
        <f>F518</f>
        <v>50.4</v>
      </c>
    </row>
    <row r="518" spans="1:6" ht="37.5" x14ac:dyDescent="0.3">
      <c r="A518" s="37" t="s">
        <v>874</v>
      </c>
      <c r="B518" s="74" t="s">
        <v>66</v>
      </c>
      <c r="C518" s="7" t="s">
        <v>25</v>
      </c>
      <c r="D518" s="7" t="s">
        <v>873</v>
      </c>
      <c r="E518" s="75"/>
      <c r="F518" s="65">
        <f>F519</f>
        <v>50.4</v>
      </c>
    </row>
    <row r="519" spans="1:6" s="25" customFormat="1" ht="37.5" x14ac:dyDescent="0.3">
      <c r="A519" s="38" t="s">
        <v>28</v>
      </c>
      <c r="B519" s="74" t="s">
        <v>66</v>
      </c>
      <c r="C519" s="7" t="s">
        <v>25</v>
      </c>
      <c r="D519" s="7" t="s">
        <v>873</v>
      </c>
      <c r="E519" s="75" t="s">
        <v>29</v>
      </c>
      <c r="F519" s="65">
        <v>50.4</v>
      </c>
    </row>
    <row r="520" spans="1:6" ht="20.25" x14ac:dyDescent="0.3">
      <c r="A520" s="37" t="s">
        <v>331</v>
      </c>
      <c r="B520" s="74" t="s">
        <v>66</v>
      </c>
      <c r="C520" s="7" t="s">
        <v>25</v>
      </c>
      <c r="D520" s="7" t="s">
        <v>875</v>
      </c>
      <c r="E520" s="75"/>
      <c r="F520" s="66">
        <f>F521</f>
        <v>8506.5</v>
      </c>
    </row>
    <row r="521" spans="1:6" ht="37.5" x14ac:dyDescent="0.3">
      <c r="A521" s="37" t="s">
        <v>871</v>
      </c>
      <c r="B521" s="74" t="s">
        <v>66</v>
      </c>
      <c r="C521" s="7" t="s">
        <v>25</v>
      </c>
      <c r="D521" s="7" t="s">
        <v>876</v>
      </c>
      <c r="E521" s="75"/>
      <c r="F521" s="65">
        <f>+F522</f>
        <v>8506.5</v>
      </c>
    </row>
    <row r="522" spans="1:6" s="25" customFormat="1" ht="37.5" x14ac:dyDescent="0.3">
      <c r="A522" s="38" t="s">
        <v>28</v>
      </c>
      <c r="B522" s="74" t="s">
        <v>66</v>
      </c>
      <c r="C522" s="7" t="s">
        <v>25</v>
      </c>
      <c r="D522" s="7" t="s">
        <v>876</v>
      </c>
      <c r="E522" s="75" t="s">
        <v>29</v>
      </c>
      <c r="F522" s="65">
        <v>8506.5</v>
      </c>
    </row>
    <row r="523" spans="1:6" s="20" customFormat="1" ht="56.25" x14ac:dyDescent="0.3">
      <c r="A523" s="46" t="s">
        <v>211</v>
      </c>
      <c r="B523" s="72" t="s">
        <v>66</v>
      </c>
      <c r="C523" s="6" t="s">
        <v>25</v>
      </c>
      <c r="D523" s="6" t="s">
        <v>212</v>
      </c>
      <c r="E523" s="73"/>
      <c r="F523" s="66">
        <f t="shared" ref="F523:F525" si="142">F524</f>
        <v>561.5</v>
      </c>
    </row>
    <row r="524" spans="1:6" s="20" customFormat="1" ht="37.5" x14ac:dyDescent="0.3">
      <c r="A524" s="46" t="s">
        <v>248</v>
      </c>
      <c r="B524" s="74" t="s">
        <v>66</v>
      </c>
      <c r="C524" s="7" t="s">
        <v>25</v>
      </c>
      <c r="D524" s="6" t="s">
        <v>941</v>
      </c>
      <c r="E524" s="75"/>
      <c r="F524" s="65">
        <f t="shared" si="142"/>
        <v>561.5</v>
      </c>
    </row>
    <row r="525" spans="1:6" s="20" customFormat="1" ht="20.25" x14ac:dyDescent="0.3">
      <c r="A525" s="46" t="s">
        <v>942</v>
      </c>
      <c r="B525" s="74" t="s">
        <v>66</v>
      </c>
      <c r="C525" s="7" t="s">
        <v>25</v>
      </c>
      <c r="D525" s="6" t="s">
        <v>943</v>
      </c>
      <c r="E525" s="75"/>
      <c r="F525" s="65">
        <f t="shared" si="142"/>
        <v>561.5</v>
      </c>
    </row>
    <row r="526" spans="1:6" s="27" customFormat="1" ht="37.5" x14ac:dyDescent="0.3">
      <c r="A526" s="43" t="s">
        <v>28</v>
      </c>
      <c r="B526" s="74" t="s">
        <v>66</v>
      </c>
      <c r="C526" s="7" t="s">
        <v>25</v>
      </c>
      <c r="D526" s="6" t="s">
        <v>943</v>
      </c>
      <c r="E526" s="77">
        <v>240</v>
      </c>
      <c r="F526" s="65">
        <v>561.5</v>
      </c>
    </row>
    <row r="527" spans="1:6" s="10" customFormat="1" ht="24.75" customHeight="1" x14ac:dyDescent="0.3">
      <c r="A527" s="39" t="s">
        <v>346</v>
      </c>
      <c r="B527" s="74" t="s">
        <v>66</v>
      </c>
      <c r="C527" s="7" t="s">
        <v>66</v>
      </c>
      <c r="D527" s="7"/>
      <c r="E527" s="75"/>
      <c r="F527" s="66">
        <f>+F528+F543</f>
        <v>27941.299999999996</v>
      </c>
    </row>
    <row r="528" spans="1:6" s="10" customFormat="1" ht="75" x14ac:dyDescent="0.3">
      <c r="A528" s="36" t="s">
        <v>7</v>
      </c>
      <c r="B528" s="74" t="s">
        <v>66</v>
      </c>
      <c r="C528" s="7" t="s">
        <v>66</v>
      </c>
      <c r="D528" s="7" t="s">
        <v>6</v>
      </c>
      <c r="E528" s="75"/>
      <c r="F528" s="66">
        <f t="shared" ref="F528" si="143">+F529</f>
        <v>489.8</v>
      </c>
    </row>
    <row r="529" spans="1:6" s="10" customFormat="1" ht="37.5" x14ac:dyDescent="0.3">
      <c r="A529" s="36" t="s">
        <v>46</v>
      </c>
      <c r="B529" s="74" t="s">
        <v>66</v>
      </c>
      <c r="C529" s="7" t="s">
        <v>66</v>
      </c>
      <c r="D529" s="7" t="s">
        <v>47</v>
      </c>
      <c r="E529" s="75"/>
      <c r="F529" s="66">
        <f>+F530+F540+F533+F537</f>
        <v>489.8</v>
      </c>
    </row>
    <row r="530" spans="1:6" s="10" customFormat="1" ht="20.25" x14ac:dyDescent="0.3">
      <c r="A530" s="37" t="s">
        <v>15</v>
      </c>
      <c r="B530" s="74" t="s">
        <v>66</v>
      </c>
      <c r="C530" s="7" t="s">
        <v>66</v>
      </c>
      <c r="D530" s="7" t="s">
        <v>48</v>
      </c>
      <c r="E530" s="75"/>
      <c r="F530" s="66">
        <f t="shared" ref="F530:F531" si="144">+F531</f>
        <v>300</v>
      </c>
    </row>
    <row r="531" spans="1:6" ht="56.25" x14ac:dyDescent="0.3">
      <c r="A531" s="37" t="s">
        <v>49</v>
      </c>
      <c r="B531" s="74" t="s">
        <v>66</v>
      </c>
      <c r="C531" s="7" t="s">
        <v>66</v>
      </c>
      <c r="D531" s="7" t="s">
        <v>50</v>
      </c>
      <c r="E531" s="75"/>
      <c r="F531" s="66">
        <f t="shared" si="144"/>
        <v>300</v>
      </c>
    </row>
    <row r="532" spans="1:6" s="25" customFormat="1" ht="37.5" x14ac:dyDescent="0.3">
      <c r="A532" s="38" t="s">
        <v>28</v>
      </c>
      <c r="B532" s="74" t="s">
        <v>66</v>
      </c>
      <c r="C532" s="7" t="s">
        <v>66</v>
      </c>
      <c r="D532" s="7" t="s">
        <v>50</v>
      </c>
      <c r="E532" s="75" t="s">
        <v>29</v>
      </c>
      <c r="F532" s="65">
        <v>300</v>
      </c>
    </row>
    <row r="533" spans="1:6" s="10" customFormat="1" ht="37.5" x14ac:dyDescent="0.3">
      <c r="A533" s="36" t="s">
        <v>46</v>
      </c>
      <c r="B533" s="74" t="s">
        <v>66</v>
      </c>
      <c r="C533" s="7" t="s">
        <v>66</v>
      </c>
      <c r="D533" s="7" t="s">
        <v>105</v>
      </c>
      <c r="E533" s="75"/>
      <c r="F533" s="66">
        <f>+F534</f>
        <v>18</v>
      </c>
    </row>
    <row r="534" spans="1:6" s="10" customFormat="1" ht="20.25" x14ac:dyDescent="0.3">
      <c r="A534" s="37" t="s">
        <v>15</v>
      </c>
      <c r="B534" s="74" t="s">
        <v>66</v>
      </c>
      <c r="C534" s="7" t="s">
        <v>66</v>
      </c>
      <c r="D534" s="7" t="s">
        <v>107</v>
      </c>
      <c r="E534" s="75"/>
      <c r="F534" s="66">
        <f t="shared" ref="F534:F535" si="145">+F535</f>
        <v>18</v>
      </c>
    </row>
    <row r="535" spans="1:6" ht="56.25" x14ac:dyDescent="0.3">
      <c r="A535" s="37" t="s">
        <v>49</v>
      </c>
      <c r="B535" s="74" t="s">
        <v>66</v>
      </c>
      <c r="C535" s="7" t="s">
        <v>66</v>
      </c>
      <c r="D535" s="7" t="s">
        <v>519</v>
      </c>
      <c r="E535" s="75"/>
      <c r="F535" s="66">
        <f t="shared" si="145"/>
        <v>18</v>
      </c>
    </row>
    <row r="536" spans="1:6" s="25" customFormat="1" ht="37.5" x14ac:dyDescent="0.3">
      <c r="A536" s="38" t="s">
        <v>28</v>
      </c>
      <c r="B536" s="74" t="s">
        <v>66</v>
      </c>
      <c r="C536" s="7" t="s">
        <v>66</v>
      </c>
      <c r="D536" s="7" t="s">
        <v>519</v>
      </c>
      <c r="E536" s="75" t="s">
        <v>29</v>
      </c>
      <c r="F536" s="65">
        <v>18</v>
      </c>
    </row>
    <row r="537" spans="1:6" ht="37.5" x14ac:dyDescent="0.3">
      <c r="A537" s="39" t="s">
        <v>16</v>
      </c>
      <c r="B537" s="74" t="s">
        <v>66</v>
      </c>
      <c r="C537" s="7" t="s">
        <v>66</v>
      </c>
      <c r="D537" s="7" t="s">
        <v>51</v>
      </c>
      <c r="E537" s="75"/>
      <c r="F537" s="65">
        <f>+F538</f>
        <v>125.2</v>
      </c>
    </row>
    <row r="538" spans="1:6" ht="56.25" x14ac:dyDescent="0.3">
      <c r="A538" s="40" t="s">
        <v>957</v>
      </c>
      <c r="B538" s="72" t="s">
        <v>66</v>
      </c>
      <c r="C538" s="6" t="s">
        <v>66</v>
      </c>
      <c r="D538" s="6" t="s">
        <v>956</v>
      </c>
      <c r="E538" s="73" t="s">
        <v>27</v>
      </c>
      <c r="F538" s="65">
        <f t="shared" ref="F538" si="146">+F539</f>
        <v>125.2</v>
      </c>
    </row>
    <row r="539" spans="1:6" s="25" customFormat="1" ht="37.5" x14ac:dyDescent="0.3">
      <c r="A539" s="38" t="s">
        <v>43</v>
      </c>
      <c r="B539" s="74" t="s">
        <v>66</v>
      </c>
      <c r="C539" s="7" t="s">
        <v>66</v>
      </c>
      <c r="D539" s="7" t="s">
        <v>956</v>
      </c>
      <c r="E539" s="75" t="s">
        <v>44</v>
      </c>
      <c r="F539" s="65">
        <v>125.2</v>
      </c>
    </row>
    <row r="540" spans="1:6" ht="20.25" x14ac:dyDescent="0.3">
      <c r="A540" s="39" t="s">
        <v>24</v>
      </c>
      <c r="B540" s="74" t="s">
        <v>66</v>
      </c>
      <c r="C540" s="7" t="s">
        <v>66</v>
      </c>
      <c r="D540" s="7" t="s">
        <v>124</v>
      </c>
      <c r="E540" s="75"/>
      <c r="F540" s="65">
        <f>+F541</f>
        <v>46.6</v>
      </c>
    </row>
    <row r="541" spans="1:6" ht="56.25" x14ac:dyDescent="0.3">
      <c r="A541" s="36" t="s">
        <v>694</v>
      </c>
      <c r="B541" s="72" t="s">
        <v>66</v>
      </c>
      <c r="C541" s="6" t="s">
        <v>66</v>
      </c>
      <c r="D541" s="6" t="s">
        <v>125</v>
      </c>
      <c r="E541" s="73" t="s">
        <v>27</v>
      </c>
      <c r="F541" s="65">
        <f t="shared" ref="F541" si="147">+F542</f>
        <v>46.6</v>
      </c>
    </row>
    <row r="542" spans="1:6" s="25" customFormat="1" ht="37.5" x14ac:dyDescent="0.3">
      <c r="A542" s="38" t="s">
        <v>43</v>
      </c>
      <c r="B542" s="74" t="s">
        <v>66</v>
      </c>
      <c r="C542" s="7" t="s">
        <v>66</v>
      </c>
      <c r="D542" s="7" t="s">
        <v>125</v>
      </c>
      <c r="E542" s="75" t="s">
        <v>44</v>
      </c>
      <c r="F542" s="65">
        <v>46.6</v>
      </c>
    </row>
    <row r="543" spans="1:6" s="10" customFormat="1" ht="56.25" x14ac:dyDescent="0.3">
      <c r="A543" s="37" t="s">
        <v>278</v>
      </c>
      <c r="B543" s="74" t="s">
        <v>66</v>
      </c>
      <c r="C543" s="7" t="s">
        <v>66</v>
      </c>
      <c r="D543" s="7" t="s">
        <v>279</v>
      </c>
      <c r="E543" s="75"/>
      <c r="F543" s="66">
        <f t="shared" ref="F543:F549" si="148">+F544</f>
        <v>27451.499999999996</v>
      </c>
    </row>
    <row r="544" spans="1:6" s="10" customFormat="1" ht="20.25" x14ac:dyDescent="0.3">
      <c r="A544" s="37" t="s">
        <v>329</v>
      </c>
      <c r="B544" s="74" t="s">
        <v>66</v>
      </c>
      <c r="C544" s="7" t="s">
        <v>66</v>
      </c>
      <c r="D544" s="7" t="s">
        <v>330</v>
      </c>
      <c r="E544" s="75"/>
      <c r="F544" s="66">
        <f t="shared" si="148"/>
        <v>27451.499999999996</v>
      </c>
    </row>
    <row r="545" spans="1:6" s="10" customFormat="1" ht="37.5" x14ac:dyDescent="0.3">
      <c r="A545" s="37" t="s">
        <v>16</v>
      </c>
      <c r="B545" s="74" t="s">
        <v>66</v>
      </c>
      <c r="C545" s="7" t="s">
        <v>66</v>
      </c>
      <c r="D545" s="7" t="s">
        <v>347</v>
      </c>
      <c r="E545" s="75"/>
      <c r="F545" s="66">
        <f t="shared" ref="F545" si="149">+F549+F553+F555+F546</f>
        <v>27451.499999999996</v>
      </c>
    </row>
    <row r="546" spans="1:6" ht="20.25" x14ac:dyDescent="0.3">
      <c r="A546" s="49" t="s">
        <v>17</v>
      </c>
      <c r="B546" s="72" t="s">
        <v>66</v>
      </c>
      <c r="C546" s="6" t="s">
        <v>66</v>
      </c>
      <c r="D546" s="8" t="s">
        <v>738</v>
      </c>
      <c r="E546" s="73"/>
      <c r="F546" s="65">
        <f t="shared" ref="F546" si="150">SUM(F547)</f>
        <v>391.8</v>
      </c>
    </row>
    <row r="547" spans="1:6" ht="37.5" x14ac:dyDescent="0.3">
      <c r="A547" s="49" t="s">
        <v>799</v>
      </c>
      <c r="B547" s="72" t="s">
        <v>66</v>
      </c>
      <c r="C547" s="6" t="s">
        <v>66</v>
      </c>
      <c r="D547" s="8" t="s">
        <v>804</v>
      </c>
      <c r="E547" s="73"/>
      <c r="F547" s="65">
        <f>F548</f>
        <v>391.8</v>
      </c>
    </row>
    <row r="548" spans="1:6" s="25" customFormat="1" ht="20.25" x14ac:dyDescent="0.3">
      <c r="A548" s="44" t="s">
        <v>382</v>
      </c>
      <c r="B548" s="72" t="s">
        <v>66</v>
      </c>
      <c r="C548" s="6" t="s">
        <v>66</v>
      </c>
      <c r="D548" s="8" t="s">
        <v>804</v>
      </c>
      <c r="E548" s="73" t="s">
        <v>14</v>
      </c>
      <c r="F548" s="65">
        <v>391.8</v>
      </c>
    </row>
    <row r="549" spans="1:6" s="10" customFormat="1" ht="20.25" x14ac:dyDescent="0.3">
      <c r="A549" s="37" t="s">
        <v>52</v>
      </c>
      <c r="B549" s="74" t="s">
        <v>66</v>
      </c>
      <c r="C549" s="7" t="s">
        <v>66</v>
      </c>
      <c r="D549" s="7" t="s">
        <v>348</v>
      </c>
      <c r="E549" s="75"/>
      <c r="F549" s="66">
        <f t="shared" si="148"/>
        <v>17420.399999999998</v>
      </c>
    </row>
    <row r="550" spans="1:6" s="10" customFormat="1" ht="37.5" x14ac:dyDescent="0.3">
      <c r="A550" s="49" t="s">
        <v>819</v>
      </c>
      <c r="B550" s="74" t="s">
        <v>66</v>
      </c>
      <c r="C550" s="7" t="s">
        <v>66</v>
      </c>
      <c r="D550" s="7" t="s">
        <v>349</v>
      </c>
      <c r="E550" s="75"/>
      <c r="F550" s="66">
        <f t="shared" ref="F550" si="151">+F551+F552</f>
        <v>17420.399999999998</v>
      </c>
    </row>
    <row r="551" spans="1:6" s="25" customFormat="1" ht="37.5" x14ac:dyDescent="0.3">
      <c r="A551" s="38" t="s">
        <v>43</v>
      </c>
      <c r="B551" s="74" t="s">
        <v>66</v>
      </c>
      <c r="C551" s="7" t="s">
        <v>66</v>
      </c>
      <c r="D551" s="7" t="s">
        <v>349</v>
      </c>
      <c r="E551" s="75" t="s">
        <v>44</v>
      </c>
      <c r="F551" s="65">
        <v>16164.699999999999</v>
      </c>
    </row>
    <row r="552" spans="1:6" s="25" customFormat="1" ht="37.5" x14ac:dyDescent="0.3">
      <c r="A552" s="43" t="s">
        <v>28</v>
      </c>
      <c r="B552" s="74" t="s">
        <v>66</v>
      </c>
      <c r="C552" s="7" t="s">
        <v>66</v>
      </c>
      <c r="D552" s="7" t="s">
        <v>349</v>
      </c>
      <c r="E552" s="75" t="s">
        <v>29</v>
      </c>
      <c r="F552" s="65">
        <v>1255.7</v>
      </c>
    </row>
    <row r="553" spans="1:6" s="10" customFormat="1" ht="37.5" x14ac:dyDescent="0.3">
      <c r="A553" s="36" t="s">
        <v>22</v>
      </c>
      <c r="B553" s="74" t="s">
        <v>66</v>
      </c>
      <c r="C553" s="7" t="s">
        <v>66</v>
      </c>
      <c r="D553" s="7" t="s">
        <v>714</v>
      </c>
      <c r="E553" s="75"/>
      <c r="F553" s="66">
        <f t="shared" ref="F553" si="152">+F554</f>
        <v>9088</v>
      </c>
    </row>
    <row r="554" spans="1:6" s="25" customFormat="1" ht="37.5" x14ac:dyDescent="0.3">
      <c r="A554" s="38" t="s">
        <v>43</v>
      </c>
      <c r="B554" s="74" t="s">
        <v>66</v>
      </c>
      <c r="C554" s="7" t="s">
        <v>66</v>
      </c>
      <c r="D554" s="7" t="s">
        <v>714</v>
      </c>
      <c r="E554" s="75" t="s">
        <v>44</v>
      </c>
      <c r="F554" s="65">
        <v>9088</v>
      </c>
    </row>
    <row r="555" spans="1:6" ht="42.75" customHeight="1" x14ac:dyDescent="0.3">
      <c r="A555" s="38" t="s">
        <v>62</v>
      </c>
      <c r="B555" s="74" t="s">
        <v>66</v>
      </c>
      <c r="C555" s="7" t="s">
        <v>66</v>
      </c>
      <c r="D555" s="7" t="s">
        <v>720</v>
      </c>
      <c r="E555" s="75"/>
      <c r="F555" s="66">
        <f t="shared" ref="F555" si="153">+F556+F557</f>
        <v>551.29999999999995</v>
      </c>
    </row>
    <row r="556" spans="1:6" s="25" customFormat="1" ht="37.5" x14ac:dyDescent="0.3">
      <c r="A556" s="38" t="s">
        <v>43</v>
      </c>
      <c r="B556" s="74" t="s">
        <v>66</v>
      </c>
      <c r="C556" s="7" t="s">
        <v>66</v>
      </c>
      <c r="D556" s="7" t="s">
        <v>720</v>
      </c>
      <c r="E556" s="75" t="s">
        <v>44</v>
      </c>
      <c r="F556" s="65">
        <v>480.4</v>
      </c>
    </row>
    <row r="557" spans="1:6" s="25" customFormat="1" ht="37.5" x14ac:dyDescent="0.3">
      <c r="A557" s="38" t="s">
        <v>28</v>
      </c>
      <c r="B557" s="74" t="s">
        <v>66</v>
      </c>
      <c r="C557" s="7" t="s">
        <v>66</v>
      </c>
      <c r="D557" s="7" t="s">
        <v>720</v>
      </c>
      <c r="E557" s="75" t="s">
        <v>29</v>
      </c>
      <c r="F557" s="65">
        <v>70.900000000000006</v>
      </c>
    </row>
    <row r="558" spans="1:6" s="23" customFormat="1" ht="26.25" customHeight="1" x14ac:dyDescent="0.3">
      <c r="A558" s="47" t="s">
        <v>350</v>
      </c>
      <c r="B558" s="78" t="s">
        <v>70</v>
      </c>
      <c r="C558" s="12" t="s">
        <v>0</v>
      </c>
      <c r="D558" s="12"/>
      <c r="E558" s="79"/>
      <c r="F558" s="67">
        <f>+F559+F573+F578</f>
        <v>44784.800000000003</v>
      </c>
    </row>
    <row r="559" spans="1:6" s="10" customFormat="1" ht="20.25" x14ac:dyDescent="0.3">
      <c r="A559" s="36" t="s">
        <v>701</v>
      </c>
      <c r="B559" s="72" t="s">
        <v>70</v>
      </c>
      <c r="C559" s="6" t="s">
        <v>1</v>
      </c>
      <c r="D559" s="7"/>
      <c r="E559" s="73"/>
      <c r="F559" s="65">
        <f>F560+F568</f>
        <v>43853</v>
      </c>
    </row>
    <row r="560" spans="1:6" ht="56.25" x14ac:dyDescent="0.3">
      <c r="A560" s="37" t="s">
        <v>278</v>
      </c>
      <c r="B560" s="74" t="s">
        <v>70</v>
      </c>
      <c r="C560" s="7" t="s">
        <v>1</v>
      </c>
      <c r="D560" s="7" t="s">
        <v>279</v>
      </c>
      <c r="E560" s="73"/>
      <c r="F560" s="65">
        <f t="shared" ref="F560:F563" si="154">F561</f>
        <v>43852.3</v>
      </c>
    </row>
    <row r="561" spans="1:6" ht="37.5" x14ac:dyDescent="0.3">
      <c r="A561" s="37" t="s">
        <v>905</v>
      </c>
      <c r="B561" s="74" t="s">
        <v>70</v>
      </c>
      <c r="C561" s="7" t="s">
        <v>1</v>
      </c>
      <c r="D561" s="7" t="s">
        <v>297</v>
      </c>
      <c r="E561" s="73"/>
      <c r="F561" s="65">
        <f>F562+F565</f>
        <v>43852.3</v>
      </c>
    </row>
    <row r="562" spans="1:6" ht="37.5" x14ac:dyDescent="0.3">
      <c r="A562" s="37" t="s">
        <v>248</v>
      </c>
      <c r="B562" s="74" t="s">
        <v>70</v>
      </c>
      <c r="C562" s="7" t="s">
        <v>1</v>
      </c>
      <c r="D562" s="7" t="s">
        <v>298</v>
      </c>
      <c r="E562" s="73" t="s">
        <v>27</v>
      </c>
      <c r="F562" s="65">
        <f>+F563</f>
        <v>9000.6</v>
      </c>
    </row>
    <row r="563" spans="1:6" ht="37.5" x14ac:dyDescent="0.3">
      <c r="A563" s="53" t="s">
        <v>867</v>
      </c>
      <c r="B563" s="74" t="s">
        <v>70</v>
      </c>
      <c r="C563" s="7" t="s">
        <v>1</v>
      </c>
      <c r="D563" s="7" t="s">
        <v>866</v>
      </c>
      <c r="E563" s="75"/>
      <c r="F563" s="65">
        <f t="shared" si="154"/>
        <v>9000.6</v>
      </c>
    </row>
    <row r="564" spans="1:6" s="25" customFormat="1" ht="37.5" x14ac:dyDescent="0.3">
      <c r="A564" s="38" t="s">
        <v>28</v>
      </c>
      <c r="B564" s="74" t="s">
        <v>70</v>
      </c>
      <c r="C564" s="7" t="s">
        <v>1</v>
      </c>
      <c r="D564" s="7" t="s">
        <v>866</v>
      </c>
      <c r="E564" s="75" t="s">
        <v>29</v>
      </c>
      <c r="F564" s="65">
        <v>9000.6</v>
      </c>
    </row>
    <row r="565" spans="1:6" ht="37.5" x14ac:dyDescent="0.3">
      <c r="A565" s="37" t="s">
        <v>863</v>
      </c>
      <c r="B565" s="74" t="s">
        <v>70</v>
      </c>
      <c r="C565" s="7" t="s">
        <v>1</v>
      </c>
      <c r="D565" s="7" t="s">
        <v>864</v>
      </c>
      <c r="E565" s="73" t="s">
        <v>27</v>
      </c>
      <c r="F565" s="65">
        <f>F566</f>
        <v>34851.700000000004</v>
      </c>
    </row>
    <row r="566" spans="1:6" ht="57.75" customHeight="1" x14ac:dyDescent="0.3">
      <c r="A566" s="53" t="s">
        <v>862</v>
      </c>
      <c r="B566" s="74" t="s">
        <v>70</v>
      </c>
      <c r="C566" s="7" t="s">
        <v>1</v>
      </c>
      <c r="D566" s="7" t="s">
        <v>865</v>
      </c>
      <c r="E566" s="75"/>
      <c r="F566" s="65">
        <f>F567</f>
        <v>34851.700000000004</v>
      </c>
    </row>
    <row r="567" spans="1:6" s="25" customFormat="1" ht="20.25" x14ac:dyDescent="0.3">
      <c r="A567" s="38" t="s">
        <v>363</v>
      </c>
      <c r="B567" s="74" t="s">
        <v>70</v>
      </c>
      <c r="C567" s="7" t="s">
        <v>1</v>
      </c>
      <c r="D567" s="11" t="s">
        <v>865</v>
      </c>
      <c r="E567" s="75" t="s">
        <v>286</v>
      </c>
      <c r="F567" s="65">
        <v>34851.700000000004</v>
      </c>
    </row>
    <row r="568" spans="1:6" ht="75" x14ac:dyDescent="0.3">
      <c r="A568" s="37" t="s">
        <v>906</v>
      </c>
      <c r="B568" s="74" t="s">
        <v>70</v>
      </c>
      <c r="C568" s="7" t="s">
        <v>1</v>
      </c>
      <c r="D568" s="7" t="s">
        <v>138</v>
      </c>
      <c r="E568" s="73"/>
      <c r="F568" s="65">
        <f t="shared" ref="F568:F569" si="155">F569</f>
        <v>0.7</v>
      </c>
    </row>
    <row r="569" spans="1:6" ht="37.5" x14ac:dyDescent="0.3">
      <c r="A569" s="37" t="s">
        <v>143</v>
      </c>
      <c r="B569" s="74" t="s">
        <v>70</v>
      </c>
      <c r="C569" s="7" t="s">
        <v>1</v>
      </c>
      <c r="D569" s="7" t="s">
        <v>144</v>
      </c>
      <c r="E569" s="73"/>
      <c r="F569" s="65">
        <f t="shared" si="155"/>
        <v>0.7</v>
      </c>
    </row>
    <row r="570" spans="1:6" ht="37.5" x14ac:dyDescent="0.3">
      <c r="A570" s="37" t="s">
        <v>149</v>
      </c>
      <c r="B570" s="74" t="s">
        <v>70</v>
      </c>
      <c r="C570" s="7" t="s">
        <v>1</v>
      </c>
      <c r="D570" s="7" t="s">
        <v>150</v>
      </c>
      <c r="E570" s="73" t="s">
        <v>27</v>
      </c>
      <c r="F570" s="65">
        <f>F571</f>
        <v>0.7</v>
      </c>
    </row>
    <row r="571" spans="1:6" ht="20.25" x14ac:dyDescent="0.3">
      <c r="A571" s="37" t="s">
        <v>838</v>
      </c>
      <c r="B571" s="74" t="s">
        <v>70</v>
      </c>
      <c r="C571" s="7" t="s">
        <v>1</v>
      </c>
      <c r="D571" s="7" t="s">
        <v>151</v>
      </c>
      <c r="E571" s="73" t="s">
        <v>27</v>
      </c>
      <c r="F571" s="65">
        <f>F572</f>
        <v>0.7</v>
      </c>
    </row>
    <row r="572" spans="1:6" s="25" customFormat="1" ht="20.25" x14ac:dyDescent="0.3">
      <c r="A572" s="38" t="s">
        <v>30</v>
      </c>
      <c r="B572" s="74" t="s">
        <v>70</v>
      </c>
      <c r="C572" s="7" t="s">
        <v>1</v>
      </c>
      <c r="D572" s="7" t="s">
        <v>151</v>
      </c>
      <c r="E572" s="75" t="s">
        <v>31</v>
      </c>
      <c r="F572" s="65">
        <v>0.7</v>
      </c>
    </row>
    <row r="573" spans="1:6" s="10" customFormat="1" ht="37.5" x14ac:dyDescent="0.3">
      <c r="A573" s="36" t="s">
        <v>351</v>
      </c>
      <c r="B573" s="72" t="s">
        <v>70</v>
      </c>
      <c r="C573" s="6" t="s">
        <v>25</v>
      </c>
      <c r="D573" s="7"/>
      <c r="E573" s="73"/>
      <c r="F573" s="65">
        <f t="shared" ref="F573:F576" si="156">F574</f>
        <v>1.7999999999999998</v>
      </c>
    </row>
    <row r="574" spans="1:6" ht="56.25" x14ac:dyDescent="0.3">
      <c r="A574" s="37" t="s">
        <v>211</v>
      </c>
      <c r="B574" s="72" t="s">
        <v>70</v>
      </c>
      <c r="C574" s="6" t="s">
        <v>25</v>
      </c>
      <c r="D574" s="6" t="s">
        <v>212</v>
      </c>
      <c r="E574" s="73"/>
      <c r="F574" s="65">
        <f t="shared" si="156"/>
        <v>1.7999999999999998</v>
      </c>
    </row>
    <row r="575" spans="1:6" ht="20.25" x14ac:dyDescent="0.3">
      <c r="A575" s="37" t="s">
        <v>213</v>
      </c>
      <c r="B575" s="72" t="s">
        <v>70</v>
      </c>
      <c r="C575" s="6" t="s">
        <v>25</v>
      </c>
      <c r="D575" s="6" t="s">
        <v>214</v>
      </c>
      <c r="E575" s="73"/>
      <c r="F575" s="65">
        <f t="shared" si="156"/>
        <v>1.7999999999999998</v>
      </c>
    </row>
    <row r="576" spans="1:6" ht="56.25" x14ac:dyDescent="0.3">
      <c r="A576" s="37" t="s">
        <v>352</v>
      </c>
      <c r="B576" s="72" t="s">
        <v>70</v>
      </c>
      <c r="C576" s="6" t="s">
        <v>25</v>
      </c>
      <c r="D576" s="6" t="s">
        <v>353</v>
      </c>
      <c r="E576" s="73" t="s">
        <v>27</v>
      </c>
      <c r="F576" s="65">
        <f t="shared" si="156"/>
        <v>1.7999999999999998</v>
      </c>
    </row>
    <row r="577" spans="1:6" s="25" customFormat="1" ht="37.5" x14ac:dyDescent="0.3">
      <c r="A577" s="39" t="s">
        <v>28</v>
      </c>
      <c r="B577" s="74" t="s">
        <v>70</v>
      </c>
      <c r="C577" s="7" t="s">
        <v>25</v>
      </c>
      <c r="D577" s="7" t="s">
        <v>353</v>
      </c>
      <c r="E577" s="75" t="s">
        <v>29</v>
      </c>
      <c r="F577" s="65">
        <v>1.7999999999999998</v>
      </c>
    </row>
    <row r="578" spans="1:6" s="10" customFormat="1" ht="20.25" x14ac:dyDescent="0.3">
      <c r="A578" s="36" t="s">
        <v>920</v>
      </c>
      <c r="B578" s="72" t="s">
        <v>70</v>
      </c>
      <c r="C578" s="6" t="s">
        <v>66</v>
      </c>
      <c r="D578" s="7"/>
      <c r="E578" s="73"/>
      <c r="F578" s="65">
        <f t="shared" ref="F578:F581" si="157">F579</f>
        <v>930</v>
      </c>
    </row>
    <row r="579" spans="1:6" ht="20.25" x14ac:dyDescent="0.3">
      <c r="A579" s="45" t="s">
        <v>36</v>
      </c>
      <c r="B579" s="74" t="s">
        <v>70</v>
      </c>
      <c r="C579" s="7" t="s">
        <v>66</v>
      </c>
      <c r="D579" s="6" t="s">
        <v>37</v>
      </c>
      <c r="E579" s="73" t="s">
        <v>27</v>
      </c>
      <c r="F579" s="65">
        <f t="shared" si="157"/>
        <v>930</v>
      </c>
    </row>
    <row r="580" spans="1:6" ht="20.25" x14ac:dyDescent="0.3">
      <c r="A580" s="38" t="s">
        <v>791</v>
      </c>
      <c r="B580" s="74" t="s">
        <v>70</v>
      </c>
      <c r="C580" s="7" t="s">
        <v>66</v>
      </c>
      <c r="D580" s="6" t="s">
        <v>792</v>
      </c>
      <c r="E580" s="73" t="s">
        <v>27</v>
      </c>
      <c r="F580" s="65">
        <f t="shared" si="157"/>
        <v>930</v>
      </c>
    </row>
    <row r="581" spans="1:6" ht="20.25" x14ac:dyDescent="0.3">
      <c r="A581" s="38" t="s">
        <v>808</v>
      </c>
      <c r="B581" s="74" t="s">
        <v>70</v>
      </c>
      <c r="C581" s="7" t="s">
        <v>66</v>
      </c>
      <c r="D581" s="6" t="s">
        <v>805</v>
      </c>
      <c r="E581" s="73" t="s">
        <v>27</v>
      </c>
      <c r="F581" s="65">
        <f t="shared" si="157"/>
        <v>930</v>
      </c>
    </row>
    <row r="582" spans="1:6" s="25" customFormat="1" ht="20.25" x14ac:dyDescent="0.3">
      <c r="A582" s="38" t="s">
        <v>850</v>
      </c>
      <c r="B582" s="74" t="s">
        <v>70</v>
      </c>
      <c r="C582" s="7" t="s">
        <v>66</v>
      </c>
      <c r="D582" s="7" t="s">
        <v>805</v>
      </c>
      <c r="E582" s="75" t="s">
        <v>849</v>
      </c>
      <c r="F582" s="65">
        <v>930</v>
      </c>
    </row>
    <row r="583" spans="1:6" s="23" customFormat="1" ht="29.25" customHeight="1" x14ac:dyDescent="0.3">
      <c r="A583" s="47" t="s">
        <v>354</v>
      </c>
      <c r="B583" s="78" t="s">
        <v>355</v>
      </c>
      <c r="C583" s="12" t="s">
        <v>0</v>
      </c>
      <c r="D583" s="12"/>
      <c r="E583" s="79"/>
      <c r="F583" s="67">
        <f>+F584+F626+F757+F796+F701</f>
        <v>1724650.8</v>
      </c>
    </row>
    <row r="584" spans="1:6" s="10" customFormat="1" ht="20.25" x14ac:dyDescent="0.3">
      <c r="A584" s="36" t="s">
        <v>356</v>
      </c>
      <c r="B584" s="72" t="s">
        <v>355</v>
      </c>
      <c r="C584" s="6" t="s">
        <v>13</v>
      </c>
      <c r="D584" s="6"/>
      <c r="E584" s="73"/>
      <c r="F584" s="65">
        <f>+F585+F617+F622</f>
        <v>550862.29999999993</v>
      </c>
    </row>
    <row r="585" spans="1:6" ht="41.25" customHeight="1" x14ac:dyDescent="0.3">
      <c r="A585" s="49" t="s">
        <v>699</v>
      </c>
      <c r="B585" s="72" t="s">
        <v>355</v>
      </c>
      <c r="C585" s="6" t="s">
        <v>13</v>
      </c>
      <c r="D585" s="6" t="s">
        <v>357</v>
      </c>
      <c r="E585" s="73"/>
      <c r="F585" s="65">
        <f>+F586</f>
        <v>549705.6</v>
      </c>
    </row>
    <row r="586" spans="1:6" ht="20.25" x14ac:dyDescent="0.3">
      <c r="A586" s="49" t="s">
        <v>358</v>
      </c>
      <c r="B586" s="72" t="s">
        <v>355</v>
      </c>
      <c r="C586" s="6" t="s">
        <v>13</v>
      </c>
      <c r="D586" s="8" t="s">
        <v>359</v>
      </c>
      <c r="E586" s="73"/>
      <c r="F586" s="65">
        <f>+F587+F591+F600+F603+F606+F614</f>
        <v>549705.6</v>
      </c>
    </row>
    <row r="587" spans="1:6" ht="37.5" x14ac:dyDescent="0.3">
      <c r="A587" s="49" t="s">
        <v>248</v>
      </c>
      <c r="B587" s="72" t="s">
        <v>355</v>
      </c>
      <c r="C587" s="6" t="s">
        <v>13</v>
      </c>
      <c r="D587" s="8" t="s">
        <v>360</v>
      </c>
      <c r="E587" s="73"/>
      <c r="F587" s="65">
        <f t="shared" ref="F587" si="158">+F588</f>
        <v>2978.3</v>
      </c>
    </row>
    <row r="588" spans="1:6" ht="20.25" x14ac:dyDescent="0.3">
      <c r="A588" s="49" t="s">
        <v>361</v>
      </c>
      <c r="B588" s="72" t="s">
        <v>355</v>
      </c>
      <c r="C588" s="6" t="s">
        <v>13</v>
      </c>
      <c r="D588" s="8" t="s">
        <v>362</v>
      </c>
      <c r="E588" s="73"/>
      <c r="F588" s="65">
        <f>SUM(F589:F590)</f>
        <v>2978.3</v>
      </c>
    </row>
    <row r="589" spans="1:6" s="25" customFormat="1" ht="37.5" x14ac:dyDescent="0.3">
      <c r="A589" s="38" t="s">
        <v>28</v>
      </c>
      <c r="B589" s="72" t="s">
        <v>355</v>
      </c>
      <c r="C589" s="6" t="s">
        <v>13</v>
      </c>
      <c r="D589" s="8" t="s">
        <v>362</v>
      </c>
      <c r="E589" s="73" t="s">
        <v>29</v>
      </c>
      <c r="F589" s="65">
        <v>2198.3000000000002</v>
      </c>
    </row>
    <row r="590" spans="1:6" s="25" customFormat="1" ht="20.25" x14ac:dyDescent="0.3">
      <c r="A590" s="44" t="s">
        <v>382</v>
      </c>
      <c r="B590" s="72" t="s">
        <v>355</v>
      </c>
      <c r="C590" s="6" t="s">
        <v>13</v>
      </c>
      <c r="D590" s="8" t="s">
        <v>362</v>
      </c>
      <c r="E590" s="73" t="s">
        <v>14</v>
      </c>
      <c r="F590" s="65">
        <v>780</v>
      </c>
    </row>
    <row r="591" spans="1:6" ht="20.25" x14ac:dyDescent="0.3">
      <c r="A591" s="49" t="s">
        <v>15</v>
      </c>
      <c r="B591" s="72" t="s">
        <v>355</v>
      </c>
      <c r="C591" s="6" t="s">
        <v>13</v>
      </c>
      <c r="D591" s="8" t="s">
        <v>364</v>
      </c>
      <c r="E591" s="73"/>
      <c r="F591" s="65">
        <f>SUM(F592+F594+F596+F598)</f>
        <v>5871.1</v>
      </c>
    </row>
    <row r="592" spans="1:6" ht="20.25" x14ac:dyDescent="0.3">
      <c r="A592" s="49" t="s">
        <v>365</v>
      </c>
      <c r="B592" s="72" t="s">
        <v>355</v>
      </c>
      <c r="C592" s="6" t="s">
        <v>13</v>
      </c>
      <c r="D592" s="8" t="s">
        <v>366</v>
      </c>
      <c r="E592" s="73"/>
      <c r="F592" s="65">
        <f>SUM(F593)</f>
        <v>748.1</v>
      </c>
    </row>
    <row r="593" spans="1:6" s="25" customFormat="1" ht="20.25" x14ac:dyDescent="0.3">
      <c r="A593" s="44" t="s">
        <v>382</v>
      </c>
      <c r="B593" s="72" t="s">
        <v>355</v>
      </c>
      <c r="C593" s="6" t="s">
        <v>13</v>
      </c>
      <c r="D593" s="8" t="s">
        <v>366</v>
      </c>
      <c r="E593" s="73" t="s">
        <v>14</v>
      </c>
      <c r="F593" s="65">
        <v>748.1</v>
      </c>
    </row>
    <row r="594" spans="1:6" ht="37.5" x14ac:dyDescent="0.3">
      <c r="A594" s="38" t="s">
        <v>367</v>
      </c>
      <c r="B594" s="72" t="s">
        <v>355</v>
      </c>
      <c r="C594" s="6" t="s">
        <v>13</v>
      </c>
      <c r="D594" s="8" t="s">
        <v>368</v>
      </c>
      <c r="E594" s="73"/>
      <c r="F594" s="65">
        <f t="shared" ref="F594:F598" si="159">+F595</f>
        <v>100</v>
      </c>
    </row>
    <row r="595" spans="1:6" s="25" customFormat="1" ht="20.25" x14ac:dyDescent="0.3">
      <c r="A595" s="44" t="s">
        <v>382</v>
      </c>
      <c r="B595" s="72" t="s">
        <v>355</v>
      </c>
      <c r="C595" s="6" t="s">
        <v>13</v>
      </c>
      <c r="D595" s="8" t="s">
        <v>368</v>
      </c>
      <c r="E595" s="73" t="s">
        <v>14</v>
      </c>
      <c r="F595" s="65">
        <v>100</v>
      </c>
    </row>
    <row r="596" spans="1:6" ht="61.5" customHeight="1" x14ac:dyDescent="0.3">
      <c r="A596" s="49" t="s">
        <v>816</v>
      </c>
      <c r="B596" s="72" t="s">
        <v>355</v>
      </c>
      <c r="C596" s="6" t="s">
        <v>13</v>
      </c>
      <c r="D596" s="8" t="s">
        <v>806</v>
      </c>
      <c r="E596" s="73"/>
      <c r="F596" s="65">
        <f t="shared" si="159"/>
        <v>60</v>
      </c>
    </row>
    <row r="597" spans="1:6" s="25" customFormat="1" ht="20.25" x14ac:dyDescent="0.3">
      <c r="A597" s="52" t="s">
        <v>382</v>
      </c>
      <c r="B597" s="74" t="s">
        <v>355</v>
      </c>
      <c r="C597" s="7" t="s">
        <v>13</v>
      </c>
      <c r="D597" s="8" t="s">
        <v>806</v>
      </c>
      <c r="E597" s="73" t="s">
        <v>14</v>
      </c>
      <c r="F597" s="65">
        <v>60</v>
      </c>
    </row>
    <row r="598" spans="1:6" ht="37.5" x14ac:dyDescent="0.3">
      <c r="A598" s="49" t="s">
        <v>892</v>
      </c>
      <c r="B598" s="72" t="s">
        <v>355</v>
      </c>
      <c r="C598" s="6" t="s">
        <v>13</v>
      </c>
      <c r="D598" s="8" t="s">
        <v>891</v>
      </c>
      <c r="E598" s="73"/>
      <c r="F598" s="65">
        <f t="shared" si="159"/>
        <v>4963</v>
      </c>
    </row>
    <row r="599" spans="1:6" s="25" customFormat="1" ht="20.25" x14ac:dyDescent="0.3">
      <c r="A599" s="52" t="s">
        <v>382</v>
      </c>
      <c r="B599" s="74" t="s">
        <v>355</v>
      </c>
      <c r="C599" s="7" t="s">
        <v>13</v>
      </c>
      <c r="D599" s="8" t="s">
        <v>891</v>
      </c>
      <c r="E599" s="73" t="s">
        <v>14</v>
      </c>
      <c r="F599" s="65">
        <v>4963</v>
      </c>
    </row>
    <row r="600" spans="1:6" ht="20.25" x14ac:dyDescent="0.3">
      <c r="A600" s="52" t="s">
        <v>208</v>
      </c>
      <c r="B600" s="72" t="s">
        <v>355</v>
      </c>
      <c r="C600" s="6" t="s">
        <v>13</v>
      </c>
      <c r="D600" s="8" t="s">
        <v>369</v>
      </c>
      <c r="E600" s="73"/>
      <c r="F600" s="65">
        <f t="shared" ref="F600" si="160">+F601</f>
        <v>4928.2</v>
      </c>
    </row>
    <row r="601" spans="1:6" ht="37.5" customHeight="1" x14ac:dyDescent="0.3">
      <c r="A601" s="52" t="s">
        <v>370</v>
      </c>
      <c r="B601" s="72" t="s">
        <v>355</v>
      </c>
      <c r="C601" s="6" t="s">
        <v>13</v>
      </c>
      <c r="D601" s="8" t="s">
        <v>371</v>
      </c>
      <c r="E601" s="73"/>
      <c r="F601" s="65">
        <f t="shared" ref="F601" si="161">SUM(F602)</f>
        <v>4928.2</v>
      </c>
    </row>
    <row r="602" spans="1:6" s="25" customFormat="1" ht="20.25" x14ac:dyDescent="0.3">
      <c r="A602" s="44" t="s">
        <v>382</v>
      </c>
      <c r="B602" s="72" t="s">
        <v>355</v>
      </c>
      <c r="C602" s="6" t="s">
        <v>13</v>
      </c>
      <c r="D602" s="8" t="s">
        <v>371</v>
      </c>
      <c r="E602" s="73" t="s">
        <v>14</v>
      </c>
      <c r="F602" s="65">
        <v>4928.2</v>
      </c>
    </row>
    <row r="603" spans="1:6" ht="20.25" x14ac:dyDescent="0.3">
      <c r="A603" s="49" t="s">
        <v>85</v>
      </c>
      <c r="B603" s="72" t="s">
        <v>355</v>
      </c>
      <c r="C603" s="6" t="s">
        <v>13</v>
      </c>
      <c r="D603" s="8" t="s">
        <v>372</v>
      </c>
      <c r="E603" s="73"/>
      <c r="F603" s="65">
        <f t="shared" ref="F603" si="162">+F604</f>
        <v>42.1</v>
      </c>
    </row>
    <row r="604" spans="1:6" ht="20.25" x14ac:dyDescent="0.3">
      <c r="A604" s="49" t="s">
        <v>373</v>
      </c>
      <c r="B604" s="72" t="s">
        <v>355</v>
      </c>
      <c r="C604" s="6" t="s">
        <v>13</v>
      </c>
      <c r="D604" s="8" t="s">
        <v>374</v>
      </c>
      <c r="E604" s="73"/>
      <c r="F604" s="65">
        <f t="shared" ref="F604" si="163">SUM(F605)</f>
        <v>42.1</v>
      </c>
    </row>
    <row r="605" spans="1:6" s="25" customFormat="1" ht="20.25" x14ac:dyDescent="0.3">
      <c r="A605" s="44" t="s">
        <v>382</v>
      </c>
      <c r="B605" s="72" t="s">
        <v>355</v>
      </c>
      <c r="C605" s="6" t="s">
        <v>13</v>
      </c>
      <c r="D605" s="8" t="s">
        <v>374</v>
      </c>
      <c r="E605" s="73" t="s">
        <v>14</v>
      </c>
      <c r="F605" s="65">
        <v>42.1</v>
      </c>
    </row>
    <row r="606" spans="1:6" ht="37.5" x14ac:dyDescent="0.3">
      <c r="A606" s="49" t="s">
        <v>16</v>
      </c>
      <c r="B606" s="72" t="s">
        <v>355</v>
      </c>
      <c r="C606" s="6" t="s">
        <v>13</v>
      </c>
      <c r="D606" s="8" t="s">
        <v>375</v>
      </c>
      <c r="E606" s="73"/>
      <c r="F606" s="65">
        <f>+F607+F612+F610</f>
        <v>534225.4</v>
      </c>
    </row>
    <row r="607" spans="1:6" ht="20.25" x14ac:dyDescent="0.3">
      <c r="A607" s="49" t="s">
        <v>17</v>
      </c>
      <c r="B607" s="72" t="s">
        <v>355</v>
      </c>
      <c r="C607" s="6" t="s">
        <v>13</v>
      </c>
      <c r="D607" s="8" t="s">
        <v>376</v>
      </c>
      <c r="E607" s="73"/>
      <c r="F607" s="65">
        <f t="shared" ref="F607:F608" si="164">SUM(F608)</f>
        <v>96086.8</v>
      </c>
    </row>
    <row r="608" spans="1:6" ht="20.25" x14ac:dyDescent="0.3">
      <c r="A608" s="49" t="s">
        <v>377</v>
      </c>
      <c r="B608" s="72" t="s">
        <v>355</v>
      </c>
      <c r="C608" s="6" t="s">
        <v>13</v>
      </c>
      <c r="D608" s="8" t="s">
        <v>378</v>
      </c>
      <c r="E608" s="73"/>
      <c r="F608" s="65">
        <f t="shared" si="164"/>
        <v>96086.8</v>
      </c>
    </row>
    <row r="609" spans="1:6" s="25" customFormat="1" ht="20.25" x14ac:dyDescent="0.3">
      <c r="A609" s="44" t="s">
        <v>382</v>
      </c>
      <c r="B609" s="72" t="s">
        <v>355</v>
      </c>
      <c r="C609" s="6" t="s">
        <v>13</v>
      </c>
      <c r="D609" s="8" t="s">
        <v>378</v>
      </c>
      <c r="E609" s="73" t="s">
        <v>14</v>
      </c>
      <c r="F609" s="65">
        <v>96086.8</v>
      </c>
    </row>
    <row r="610" spans="1:6" s="20" customFormat="1" ht="37.5" x14ac:dyDescent="0.3">
      <c r="A610" s="49" t="s">
        <v>22</v>
      </c>
      <c r="B610" s="72" t="s">
        <v>355</v>
      </c>
      <c r="C610" s="6" t="s">
        <v>13</v>
      </c>
      <c r="D610" s="8" t="s">
        <v>780</v>
      </c>
      <c r="E610" s="76"/>
      <c r="F610" s="65">
        <f t="shared" ref="F610" si="165">+F611</f>
        <v>40513.300000000003</v>
      </c>
    </row>
    <row r="611" spans="1:6" s="26" customFormat="1" ht="20.25" x14ac:dyDescent="0.3">
      <c r="A611" s="44" t="s">
        <v>382</v>
      </c>
      <c r="B611" s="72" t="s">
        <v>355</v>
      </c>
      <c r="C611" s="6" t="s">
        <v>13</v>
      </c>
      <c r="D611" s="7" t="s">
        <v>780</v>
      </c>
      <c r="E611" s="75" t="s">
        <v>14</v>
      </c>
      <c r="F611" s="65">
        <v>40513.300000000003</v>
      </c>
    </row>
    <row r="612" spans="1:6" ht="37.5" x14ac:dyDescent="0.3">
      <c r="A612" s="38" t="s">
        <v>379</v>
      </c>
      <c r="B612" s="72" t="s">
        <v>355</v>
      </c>
      <c r="C612" s="6" t="s">
        <v>13</v>
      </c>
      <c r="D612" s="8" t="s">
        <v>380</v>
      </c>
      <c r="E612" s="73"/>
      <c r="F612" s="65">
        <f t="shared" ref="F612" si="166">+F613</f>
        <v>397625.3</v>
      </c>
    </row>
    <row r="613" spans="1:6" s="25" customFormat="1" ht="20.25" x14ac:dyDescent="0.3">
      <c r="A613" s="44" t="s">
        <v>382</v>
      </c>
      <c r="B613" s="72" t="s">
        <v>355</v>
      </c>
      <c r="C613" s="6" t="s">
        <v>13</v>
      </c>
      <c r="D613" s="8" t="s">
        <v>380</v>
      </c>
      <c r="E613" s="73" t="s">
        <v>14</v>
      </c>
      <c r="F613" s="65">
        <v>397625.3</v>
      </c>
    </row>
    <row r="614" spans="1:6" ht="20.25" x14ac:dyDescent="0.3">
      <c r="A614" s="49" t="s">
        <v>24</v>
      </c>
      <c r="B614" s="72" t="s">
        <v>355</v>
      </c>
      <c r="C614" s="6" t="s">
        <v>13</v>
      </c>
      <c r="D614" s="8" t="s">
        <v>381</v>
      </c>
      <c r="E614" s="73"/>
      <c r="F614" s="65">
        <f>+F615</f>
        <v>1660.5</v>
      </c>
    </row>
    <row r="615" spans="1:6" ht="56.25" x14ac:dyDescent="0.3">
      <c r="A615" s="55" t="s">
        <v>383</v>
      </c>
      <c r="B615" s="72" t="s">
        <v>355</v>
      </c>
      <c r="C615" s="6" t="s">
        <v>13</v>
      </c>
      <c r="D615" s="8" t="s">
        <v>384</v>
      </c>
      <c r="E615" s="73"/>
      <c r="F615" s="65">
        <f t="shared" ref="F615" si="167">+F616</f>
        <v>1660.5</v>
      </c>
    </row>
    <row r="616" spans="1:6" s="25" customFormat="1" ht="20.25" x14ac:dyDescent="0.3">
      <c r="A616" s="44" t="s">
        <v>382</v>
      </c>
      <c r="B616" s="72" t="s">
        <v>355</v>
      </c>
      <c r="C616" s="6" t="s">
        <v>13</v>
      </c>
      <c r="D616" s="8" t="s">
        <v>384</v>
      </c>
      <c r="E616" s="73" t="s">
        <v>14</v>
      </c>
      <c r="F616" s="65">
        <v>1660.5</v>
      </c>
    </row>
    <row r="617" spans="1:6" ht="56.25" x14ac:dyDescent="0.3">
      <c r="A617" s="37" t="s">
        <v>278</v>
      </c>
      <c r="B617" s="74" t="s">
        <v>355</v>
      </c>
      <c r="C617" s="7" t="s">
        <v>13</v>
      </c>
      <c r="D617" s="7" t="s">
        <v>279</v>
      </c>
      <c r="E617" s="75"/>
      <c r="F617" s="65">
        <f t="shared" ref="F617:F620" si="168">F618</f>
        <v>7</v>
      </c>
    </row>
    <row r="618" spans="1:6" ht="20.25" x14ac:dyDescent="0.3">
      <c r="A618" s="37" t="s">
        <v>329</v>
      </c>
      <c r="B618" s="74" t="s">
        <v>355</v>
      </c>
      <c r="C618" s="7" t="s">
        <v>13</v>
      </c>
      <c r="D618" s="7" t="s">
        <v>330</v>
      </c>
      <c r="E618" s="75"/>
      <c r="F618" s="65">
        <f t="shared" si="168"/>
        <v>7</v>
      </c>
    </row>
    <row r="619" spans="1:6" ht="20.25" x14ac:dyDescent="0.3">
      <c r="A619" s="37" t="s">
        <v>758</v>
      </c>
      <c r="B619" s="74" t="s">
        <v>355</v>
      </c>
      <c r="C619" s="7" t="s">
        <v>13</v>
      </c>
      <c r="D619" s="7" t="s">
        <v>757</v>
      </c>
      <c r="E619" s="75"/>
      <c r="F619" s="65">
        <f t="shared" si="168"/>
        <v>7</v>
      </c>
    </row>
    <row r="620" spans="1:6" ht="37.5" x14ac:dyDescent="0.3">
      <c r="A620" s="37" t="s">
        <v>759</v>
      </c>
      <c r="B620" s="74" t="s">
        <v>355</v>
      </c>
      <c r="C620" s="7" t="s">
        <v>13</v>
      </c>
      <c r="D620" s="7" t="s">
        <v>756</v>
      </c>
      <c r="E620" s="75"/>
      <c r="F620" s="65">
        <f t="shared" si="168"/>
        <v>7</v>
      </c>
    </row>
    <row r="621" spans="1:6" s="25" customFormat="1" ht="20.25" x14ac:dyDescent="0.3">
      <c r="A621" s="44" t="s">
        <v>382</v>
      </c>
      <c r="B621" s="72" t="s">
        <v>355</v>
      </c>
      <c r="C621" s="6" t="s">
        <v>13</v>
      </c>
      <c r="D621" s="7" t="s">
        <v>756</v>
      </c>
      <c r="E621" s="73" t="s">
        <v>14</v>
      </c>
      <c r="F621" s="65">
        <v>7</v>
      </c>
    </row>
    <row r="622" spans="1:6" ht="20.25" x14ac:dyDescent="0.3">
      <c r="A622" s="49" t="s">
        <v>36</v>
      </c>
      <c r="B622" s="72" t="s">
        <v>355</v>
      </c>
      <c r="C622" s="6" t="s">
        <v>13</v>
      </c>
      <c r="D622" s="6" t="s">
        <v>37</v>
      </c>
      <c r="E622" s="73"/>
      <c r="F622" s="65">
        <f t="shared" ref="F622:F624" si="169">+F623</f>
        <v>1149.7</v>
      </c>
    </row>
    <row r="623" spans="1:6" ht="20.25" x14ac:dyDescent="0.3">
      <c r="A623" s="49" t="s">
        <v>791</v>
      </c>
      <c r="B623" s="72" t="s">
        <v>355</v>
      </c>
      <c r="C623" s="6" t="s">
        <v>13</v>
      </c>
      <c r="D623" s="8" t="s">
        <v>792</v>
      </c>
      <c r="E623" s="73"/>
      <c r="F623" s="65">
        <f t="shared" si="169"/>
        <v>1149.7</v>
      </c>
    </row>
    <row r="624" spans="1:6" ht="20.25" x14ac:dyDescent="0.3">
      <c r="A624" s="49" t="s">
        <v>808</v>
      </c>
      <c r="B624" s="72" t="s">
        <v>355</v>
      </c>
      <c r="C624" s="6" t="s">
        <v>13</v>
      </c>
      <c r="D624" s="8" t="s">
        <v>805</v>
      </c>
      <c r="E624" s="73"/>
      <c r="F624" s="65">
        <f t="shared" si="169"/>
        <v>1149.7</v>
      </c>
    </row>
    <row r="625" spans="1:6" s="25" customFormat="1" ht="20.25" x14ac:dyDescent="0.3">
      <c r="A625" s="44" t="s">
        <v>382</v>
      </c>
      <c r="B625" s="72" t="s">
        <v>355</v>
      </c>
      <c r="C625" s="6" t="s">
        <v>13</v>
      </c>
      <c r="D625" s="7" t="s">
        <v>805</v>
      </c>
      <c r="E625" s="73" t="s">
        <v>14</v>
      </c>
      <c r="F625" s="65">
        <v>1149.7</v>
      </c>
    </row>
    <row r="626" spans="1:6" s="10" customFormat="1" ht="20.25" x14ac:dyDescent="0.3">
      <c r="A626" s="36" t="s">
        <v>385</v>
      </c>
      <c r="B626" s="72" t="s">
        <v>355</v>
      </c>
      <c r="C626" s="6" t="s">
        <v>1</v>
      </c>
      <c r="D626" s="6"/>
      <c r="E626" s="73"/>
      <c r="F626" s="65">
        <f>+F627+F689+F697+F694</f>
        <v>967448.3</v>
      </c>
    </row>
    <row r="627" spans="1:6" ht="42.75" customHeight="1" x14ac:dyDescent="0.3">
      <c r="A627" s="49" t="s">
        <v>699</v>
      </c>
      <c r="B627" s="72" t="s">
        <v>355</v>
      </c>
      <c r="C627" s="6" t="s">
        <v>1</v>
      </c>
      <c r="D627" s="6" t="s">
        <v>386</v>
      </c>
      <c r="E627" s="73"/>
      <c r="F627" s="65">
        <f t="shared" ref="F627" si="170">+F628</f>
        <v>966114.7</v>
      </c>
    </row>
    <row r="628" spans="1:6" ht="20.25" x14ac:dyDescent="0.3">
      <c r="A628" s="49" t="s">
        <v>691</v>
      </c>
      <c r="B628" s="72" t="s">
        <v>355</v>
      </c>
      <c r="C628" s="6" t="s">
        <v>1</v>
      </c>
      <c r="D628" s="8" t="s">
        <v>387</v>
      </c>
      <c r="E628" s="73"/>
      <c r="F628" s="65">
        <f>+F629+F638+F653+F656+F659+F675+F686+F683</f>
        <v>966114.7</v>
      </c>
    </row>
    <row r="629" spans="1:6" ht="37.5" x14ac:dyDescent="0.3">
      <c r="A629" s="49" t="s">
        <v>248</v>
      </c>
      <c r="B629" s="72" t="s">
        <v>355</v>
      </c>
      <c r="C629" s="6" t="s">
        <v>1</v>
      </c>
      <c r="D629" s="8" t="s">
        <v>388</v>
      </c>
      <c r="E629" s="73"/>
      <c r="F629" s="65">
        <f>+F630+F634+F636</f>
        <v>128555.00000000001</v>
      </c>
    </row>
    <row r="630" spans="1:6" ht="20.25" x14ac:dyDescent="0.3">
      <c r="A630" s="49" t="s">
        <v>389</v>
      </c>
      <c r="B630" s="72" t="s">
        <v>355</v>
      </c>
      <c r="C630" s="6" t="s">
        <v>1</v>
      </c>
      <c r="D630" s="8" t="s">
        <v>390</v>
      </c>
      <c r="E630" s="73"/>
      <c r="F630" s="65">
        <f>SUM(F631:F633)</f>
        <v>19662.600000000002</v>
      </c>
    </row>
    <row r="631" spans="1:6" s="25" customFormat="1" ht="37.5" x14ac:dyDescent="0.3">
      <c r="A631" s="38" t="s">
        <v>28</v>
      </c>
      <c r="B631" s="72" t="s">
        <v>355</v>
      </c>
      <c r="C631" s="6" t="s">
        <v>1</v>
      </c>
      <c r="D631" s="8" t="s">
        <v>390</v>
      </c>
      <c r="E631" s="73" t="s">
        <v>29</v>
      </c>
      <c r="F631" s="65">
        <v>8258.7000000000007</v>
      </c>
    </row>
    <row r="632" spans="1:6" s="25" customFormat="1" ht="20.25" x14ac:dyDescent="0.3">
      <c r="A632" s="38" t="s">
        <v>363</v>
      </c>
      <c r="B632" s="72" t="s">
        <v>355</v>
      </c>
      <c r="C632" s="6" t="s">
        <v>1</v>
      </c>
      <c r="D632" s="8" t="s">
        <v>390</v>
      </c>
      <c r="E632" s="73" t="s">
        <v>286</v>
      </c>
      <c r="F632" s="65">
        <v>6456.1</v>
      </c>
    </row>
    <row r="633" spans="1:6" s="25" customFormat="1" ht="20.25" x14ac:dyDescent="0.3">
      <c r="A633" s="44" t="s">
        <v>382</v>
      </c>
      <c r="B633" s="72" t="s">
        <v>355</v>
      </c>
      <c r="C633" s="6" t="s">
        <v>1</v>
      </c>
      <c r="D633" s="8" t="s">
        <v>390</v>
      </c>
      <c r="E633" s="73" t="s">
        <v>14</v>
      </c>
      <c r="F633" s="65">
        <v>4947.8</v>
      </c>
    </row>
    <row r="634" spans="1:6" ht="37.5" x14ac:dyDescent="0.3">
      <c r="A634" s="49" t="s">
        <v>726</v>
      </c>
      <c r="B634" s="72" t="s">
        <v>355</v>
      </c>
      <c r="C634" s="6" t="s">
        <v>1</v>
      </c>
      <c r="D634" s="8" t="s">
        <v>727</v>
      </c>
      <c r="E634" s="73"/>
      <c r="F634" s="65">
        <f t="shared" ref="F634:F636" si="171">+F635</f>
        <v>105100.70000000001</v>
      </c>
    </row>
    <row r="635" spans="1:6" s="25" customFormat="1" ht="37.5" x14ac:dyDescent="0.3">
      <c r="A635" s="38" t="s">
        <v>28</v>
      </c>
      <c r="B635" s="72" t="s">
        <v>355</v>
      </c>
      <c r="C635" s="6" t="s">
        <v>1</v>
      </c>
      <c r="D635" s="8" t="s">
        <v>727</v>
      </c>
      <c r="E635" s="73" t="s">
        <v>29</v>
      </c>
      <c r="F635" s="65">
        <v>105100.70000000001</v>
      </c>
    </row>
    <row r="636" spans="1:6" ht="37.5" x14ac:dyDescent="0.3">
      <c r="A636" s="49" t="s">
        <v>767</v>
      </c>
      <c r="B636" s="72" t="s">
        <v>355</v>
      </c>
      <c r="C636" s="6" t="s">
        <v>1</v>
      </c>
      <c r="D636" s="8" t="s">
        <v>754</v>
      </c>
      <c r="E636" s="73"/>
      <c r="F636" s="65">
        <f t="shared" si="171"/>
        <v>3791.7</v>
      </c>
    </row>
    <row r="637" spans="1:6" s="25" customFormat="1" ht="37.5" x14ac:dyDescent="0.3">
      <c r="A637" s="38" t="s">
        <v>28</v>
      </c>
      <c r="B637" s="72" t="s">
        <v>355</v>
      </c>
      <c r="C637" s="6" t="s">
        <v>1</v>
      </c>
      <c r="D637" s="8" t="s">
        <v>754</v>
      </c>
      <c r="E637" s="73" t="s">
        <v>29</v>
      </c>
      <c r="F637" s="65">
        <v>3791.7</v>
      </c>
    </row>
    <row r="638" spans="1:6" ht="20.25" x14ac:dyDescent="0.3">
      <c r="A638" s="52" t="s">
        <v>15</v>
      </c>
      <c r="B638" s="72" t="s">
        <v>355</v>
      </c>
      <c r="C638" s="6" t="s">
        <v>1</v>
      </c>
      <c r="D638" s="8" t="s">
        <v>391</v>
      </c>
      <c r="E638" s="73"/>
      <c r="F638" s="65">
        <f>+F639+F651+F649+F641+F643+F645+F647</f>
        <v>10031.900000000001</v>
      </c>
    </row>
    <row r="639" spans="1:6" ht="20.25" x14ac:dyDescent="0.3">
      <c r="A639" s="49" t="s">
        <v>365</v>
      </c>
      <c r="B639" s="72" t="s">
        <v>355</v>
      </c>
      <c r="C639" s="6" t="s">
        <v>1</v>
      </c>
      <c r="D639" s="8" t="s">
        <v>392</v>
      </c>
      <c r="E639" s="73"/>
      <c r="F639" s="65">
        <f t="shared" ref="F639:F647" si="172">+F640</f>
        <v>2523.1999999999998</v>
      </c>
    </row>
    <row r="640" spans="1:6" s="25" customFormat="1" ht="20.25" x14ac:dyDescent="0.3">
      <c r="A640" s="44" t="s">
        <v>382</v>
      </c>
      <c r="B640" s="72" t="s">
        <v>355</v>
      </c>
      <c r="C640" s="6" t="s">
        <v>1</v>
      </c>
      <c r="D640" s="8" t="s">
        <v>392</v>
      </c>
      <c r="E640" s="73" t="s">
        <v>14</v>
      </c>
      <c r="F640" s="65">
        <v>2523.1999999999998</v>
      </c>
    </row>
    <row r="641" spans="1:6" ht="20.25" x14ac:dyDescent="0.3">
      <c r="A641" s="49" t="s">
        <v>820</v>
      </c>
      <c r="B641" s="72" t="s">
        <v>355</v>
      </c>
      <c r="C641" s="6" t="s">
        <v>1</v>
      </c>
      <c r="D641" s="8" t="s">
        <v>821</v>
      </c>
      <c r="E641" s="73"/>
      <c r="F641" s="65">
        <f t="shared" si="172"/>
        <v>450</v>
      </c>
    </row>
    <row r="642" spans="1:6" s="25" customFormat="1" ht="20.25" x14ac:dyDescent="0.3">
      <c r="A642" s="44" t="s">
        <v>382</v>
      </c>
      <c r="B642" s="72" t="s">
        <v>355</v>
      </c>
      <c r="C642" s="6" t="s">
        <v>1</v>
      </c>
      <c r="D642" s="8" t="s">
        <v>821</v>
      </c>
      <c r="E642" s="73" t="s">
        <v>14</v>
      </c>
      <c r="F642" s="65">
        <v>450</v>
      </c>
    </row>
    <row r="643" spans="1:6" ht="37.5" x14ac:dyDescent="0.3">
      <c r="A643" s="49" t="s">
        <v>823</v>
      </c>
      <c r="B643" s="72" t="s">
        <v>355</v>
      </c>
      <c r="C643" s="6" t="s">
        <v>1</v>
      </c>
      <c r="D643" s="8" t="s">
        <v>822</v>
      </c>
      <c r="E643" s="73"/>
      <c r="F643" s="65">
        <f t="shared" si="172"/>
        <v>200</v>
      </c>
    </row>
    <row r="644" spans="1:6" s="25" customFormat="1" ht="20.25" x14ac:dyDescent="0.3">
      <c r="A644" s="44" t="s">
        <v>382</v>
      </c>
      <c r="B644" s="72" t="s">
        <v>355</v>
      </c>
      <c r="C644" s="6" t="s">
        <v>1</v>
      </c>
      <c r="D644" s="8" t="s">
        <v>822</v>
      </c>
      <c r="E644" s="73" t="s">
        <v>14</v>
      </c>
      <c r="F644" s="65">
        <v>200</v>
      </c>
    </row>
    <row r="645" spans="1:6" ht="20.25" x14ac:dyDescent="0.3">
      <c r="A645" s="49" t="s">
        <v>894</v>
      </c>
      <c r="B645" s="72" t="s">
        <v>355</v>
      </c>
      <c r="C645" s="6" t="s">
        <v>1</v>
      </c>
      <c r="D645" s="8" t="s">
        <v>893</v>
      </c>
      <c r="E645" s="73"/>
      <c r="F645" s="65">
        <f t="shared" si="172"/>
        <v>1000.2</v>
      </c>
    </row>
    <row r="646" spans="1:6" s="25" customFormat="1" ht="20.25" x14ac:dyDescent="0.3">
      <c r="A646" s="44" t="s">
        <v>382</v>
      </c>
      <c r="B646" s="72" t="s">
        <v>355</v>
      </c>
      <c r="C646" s="6" t="s">
        <v>1</v>
      </c>
      <c r="D646" s="8" t="s">
        <v>893</v>
      </c>
      <c r="E646" s="73" t="s">
        <v>14</v>
      </c>
      <c r="F646" s="65">
        <v>1000.2</v>
      </c>
    </row>
    <row r="647" spans="1:6" ht="27.75" customHeight="1" x14ac:dyDescent="0.3">
      <c r="A647" s="49" t="s">
        <v>896</v>
      </c>
      <c r="B647" s="72" t="s">
        <v>355</v>
      </c>
      <c r="C647" s="6" t="s">
        <v>1</v>
      </c>
      <c r="D647" s="8" t="s">
        <v>895</v>
      </c>
      <c r="E647" s="73"/>
      <c r="F647" s="65">
        <f t="shared" si="172"/>
        <v>4140.1000000000004</v>
      </c>
    </row>
    <row r="648" spans="1:6" s="25" customFormat="1" ht="20.25" x14ac:dyDescent="0.3">
      <c r="A648" s="44" t="s">
        <v>382</v>
      </c>
      <c r="B648" s="72" t="s">
        <v>355</v>
      </c>
      <c r="C648" s="6" t="s">
        <v>1</v>
      </c>
      <c r="D648" s="8" t="s">
        <v>895</v>
      </c>
      <c r="E648" s="73" t="s">
        <v>14</v>
      </c>
      <c r="F648" s="65">
        <v>4140.1000000000004</v>
      </c>
    </row>
    <row r="649" spans="1:6" ht="56.25" x14ac:dyDescent="0.3">
      <c r="A649" s="49" t="s">
        <v>817</v>
      </c>
      <c r="B649" s="72" t="s">
        <v>355</v>
      </c>
      <c r="C649" s="6" t="s">
        <v>1</v>
      </c>
      <c r="D649" s="8" t="s">
        <v>807</v>
      </c>
      <c r="E649" s="73"/>
      <c r="F649" s="65">
        <f t="shared" ref="F649" si="173">+F650</f>
        <v>390</v>
      </c>
    </row>
    <row r="650" spans="1:6" s="25" customFormat="1" ht="20.25" x14ac:dyDescent="0.3">
      <c r="A650" s="52" t="s">
        <v>382</v>
      </c>
      <c r="B650" s="74" t="s">
        <v>355</v>
      </c>
      <c r="C650" s="7" t="s">
        <v>1</v>
      </c>
      <c r="D650" s="8" t="s">
        <v>807</v>
      </c>
      <c r="E650" s="73" t="s">
        <v>14</v>
      </c>
      <c r="F650" s="65">
        <v>390</v>
      </c>
    </row>
    <row r="651" spans="1:6" ht="37.5" x14ac:dyDescent="0.3">
      <c r="A651" s="49" t="s">
        <v>768</v>
      </c>
      <c r="B651" s="72" t="s">
        <v>355</v>
      </c>
      <c r="C651" s="6" t="s">
        <v>1</v>
      </c>
      <c r="D651" s="8" t="s">
        <v>755</v>
      </c>
      <c r="E651" s="73"/>
      <c r="F651" s="65">
        <f t="shared" ref="F651" si="174">+F652</f>
        <v>1328.4</v>
      </c>
    </row>
    <row r="652" spans="1:6" s="25" customFormat="1" ht="20.25" x14ac:dyDescent="0.3">
      <c r="A652" s="44" t="s">
        <v>382</v>
      </c>
      <c r="B652" s="72" t="s">
        <v>355</v>
      </c>
      <c r="C652" s="6" t="s">
        <v>1</v>
      </c>
      <c r="D652" s="8" t="s">
        <v>755</v>
      </c>
      <c r="E652" s="73" t="s">
        <v>14</v>
      </c>
      <c r="F652" s="65">
        <v>1328.4</v>
      </c>
    </row>
    <row r="653" spans="1:6" ht="20.25" x14ac:dyDescent="0.3">
      <c r="A653" s="52" t="s">
        <v>208</v>
      </c>
      <c r="B653" s="72" t="s">
        <v>355</v>
      </c>
      <c r="C653" s="6" t="s">
        <v>1</v>
      </c>
      <c r="D653" s="8" t="s">
        <v>397</v>
      </c>
      <c r="E653" s="73"/>
      <c r="F653" s="65">
        <f t="shared" ref="F653" si="175">+F654</f>
        <v>6365.7</v>
      </c>
    </row>
    <row r="654" spans="1:6" ht="37.5" x14ac:dyDescent="0.3">
      <c r="A654" s="49" t="s">
        <v>398</v>
      </c>
      <c r="B654" s="72" t="s">
        <v>355</v>
      </c>
      <c r="C654" s="6" t="s">
        <v>1</v>
      </c>
      <c r="D654" s="8" t="s">
        <v>399</v>
      </c>
      <c r="E654" s="73"/>
      <c r="F654" s="65">
        <f t="shared" ref="F654" si="176">+F655</f>
        <v>6365.7</v>
      </c>
    </row>
    <row r="655" spans="1:6" s="25" customFormat="1" ht="20.25" x14ac:dyDescent="0.3">
      <c r="A655" s="44" t="s">
        <v>382</v>
      </c>
      <c r="B655" s="72" t="s">
        <v>355</v>
      </c>
      <c r="C655" s="6" t="s">
        <v>1</v>
      </c>
      <c r="D655" s="8" t="s">
        <v>399</v>
      </c>
      <c r="E655" s="73" t="s">
        <v>14</v>
      </c>
      <c r="F655" s="65">
        <v>6365.7</v>
      </c>
    </row>
    <row r="656" spans="1:6" ht="20.25" x14ac:dyDescent="0.3">
      <c r="A656" s="49" t="s">
        <v>85</v>
      </c>
      <c r="B656" s="72" t="s">
        <v>355</v>
      </c>
      <c r="C656" s="6" t="s">
        <v>1</v>
      </c>
      <c r="D656" s="8" t="s">
        <v>400</v>
      </c>
      <c r="E656" s="73"/>
      <c r="F656" s="65">
        <f t="shared" ref="F656" si="177">+F657</f>
        <v>1657.8</v>
      </c>
    </row>
    <row r="657" spans="1:6" ht="20.25" x14ac:dyDescent="0.3">
      <c r="A657" s="49" t="s">
        <v>401</v>
      </c>
      <c r="B657" s="72" t="s">
        <v>355</v>
      </c>
      <c r="C657" s="6" t="s">
        <v>1</v>
      </c>
      <c r="D657" s="8" t="s">
        <v>402</v>
      </c>
      <c r="E657" s="73"/>
      <c r="F657" s="65">
        <f t="shared" ref="F657" si="178">+F658</f>
        <v>1657.8</v>
      </c>
    </row>
    <row r="658" spans="1:6" s="28" customFormat="1" ht="20.25" x14ac:dyDescent="0.3">
      <c r="A658" s="44" t="s">
        <v>382</v>
      </c>
      <c r="B658" s="72" t="s">
        <v>355</v>
      </c>
      <c r="C658" s="6" t="s">
        <v>1</v>
      </c>
      <c r="D658" s="8" t="s">
        <v>402</v>
      </c>
      <c r="E658" s="73" t="s">
        <v>14</v>
      </c>
      <c r="F658" s="65">
        <v>1657.8</v>
      </c>
    </row>
    <row r="659" spans="1:6" ht="37.5" x14ac:dyDescent="0.3">
      <c r="A659" s="49" t="s">
        <v>16</v>
      </c>
      <c r="B659" s="72" t="s">
        <v>355</v>
      </c>
      <c r="C659" s="6" t="s">
        <v>1</v>
      </c>
      <c r="D659" s="8" t="s">
        <v>403</v>
      </c>
      <c r="E659" s="73"/>
      <c r="F659" s="65">
        <f>SUM(F660+F665+F669+F673+F667+F671+F663)</f>
        <v>775554.89999999991</v>
      </c>
    </row>
    <row r="660" spans="1:6" ht="20.25" x14ac:dyDescent="0.3">
      <c r="A660" s="49" t="s">
        <v>17</v>
      </c>
      <c r="B660" s="72" t="s">
        <v>355</v>
      </c>
      <c r="C660" s="6" t="s">
        <v>1</v>
      </c>
      <c r="D660" s="8" t="s">
        <v>404</v>
      </c>
      <c r="E660" s="73"/>
      <c r="F660" s="65">
        <f t="shared" ref="F660" si="179">SUM(F661)</f>
        <v>162032.29999999999</v>
      </c>
    </row>
    <row r="661" spans="1:6" ht="20.25" x14ac:dyDescent="0.3">
      <c r="A661" s="49" t="s">
        <v>405</v>
      </c>
      <c r="B661" s="72" t="s">
        <v>355</v>
      </c>
      <c r="C661" s="6" t="s">
        <v>1</v>
      </c>
      <c r="D661" s="8" t="s">
        <v>406</v>
      </c>
      <c r="E661" s="73"/>
      <c r="F661" s="65">
        <f t="shared" ref="F661" si="180">+F662</f>
        <v>162032.29999999999</v>
      </c>
    </row>
    <row r="662" spans="1:6" s="25" customFormat="1" ht="20.25" x14ac:dyDescent="0.3">
      <c r="A662" s="44" t="s">
        <v>382</v>
      </c>
      <c r="B662" s="72" t="s">
        <v>355</v>
      </c>
      <c r="C662" s="6" t="s">
        <v>1</v>
      </c>
      <c r="D662" s="8" t="s">
        <v>406</v>
      </c>
      <c r="E662" s="73" t="s">
        <v>14</v>
      </c>
      <c r="F662" s="65">
        <v>162032.29999999999</v>
      </c>
    </row>
    <row r="663" spans="1:6" ht="60" customHeight="1" x14ac:dyDescent="0.3">
      <c r="A663" s="38" t="s">
        <v>931</v>
      </c>
      <c r="B663" s="72" t="s">
        <v>355</v>
      </c>
      <c r="C663" s="6" t="s">
        <v>1</v>
      </c>
      <c r="D663" s="8" t="s">
        <v>930</v>
      </c>
      <c r="E663" s="73"/>
      <c r="F663" s="65">
        <f t="shared" ref="F663:F665" si="181">+F664</f>
        <v>714.7</v>
      </c>
    </row>
    <row r="664" spans="1:6" s="25" customFormat="1" ht="20.25" x14ac:dyDescent="0.3">
      <c r="A664" s="44" t="s">
        <v>382</v>
      </c>
      <c r="B664" s="72" t="s">
        <v>355</v>
      </c>
      <c r="C664" s="6" t="s">
        <v>1</v>
      </c>
      <c r="D664" s="8" t="s">
        <v>930</v>
      </c>
      <c r="E664" s="73" t="s">
        <v>14</v>
      </c>
      <c r="F664" s="65">
        <v>714.7</v>
      </c>
    </row>
    <row r="665" spans="1:6" ht="56.25" x14ac:dyDescent="0.3">
      <c r="A665" s="38" t="s">
        <v>813</v>
      </c>
      <c r="B665" s="72" t="s">
        <v>355</v>
      </c>
      <c r="C665" s="6" t="s">
        <v>1</v>
      </c>
      <c r="D665" s="8" t="s">
        <v>407</v>
      </c>
      <c r="E665" s="73"/>
      <c r="F665" s="65">
        <f t="shared" si="181"/>
        <v>54608.9</v>
      </c>
    </row>
    <row r="666" spans="1:6" s="25" customFormat="1" ht="20.25" x14ac:dyDescent="0.3">
      <c r="A666" s="44" t="s">
        <v>382</v>
      </c>
      <c r="B666" s="72" t="s">
        <v>355</v>
      </c>
      <c r="C666" s="6" t="s">
        <v>1</v>
      </c>
      <c r="D666" s="8" t="s">
        <v>407</v>
      </c>
      <c r="E666" s="73" t="s">
        <v>14</v>
      </c>
      <c r="F666" s="65">
        <v>54608.9</v>
      </c>
    </row>
    <row r="667" spans="1:6" s="20" customFormat="1" ht="37.5" x14ac:dyDescent="0.3">
      <c r="A667" s="49" t="s">
        <v>22</v>
      </c>
      <c r="B667" s="72" t="s">
        <v>355</v>
      </c>
      <c r="C667" s="6" t="s">
        <v>1</v>
      </c>
      <c r="D667" s="8" t="s">
        <v>779</v>
      </c>
      <c r="E667" s="76"/>
      <c r="F667" s="65">
        <f t="shared" ref="F667" si="182">+F668</f>
        <v>58032.5</v>
      </c>
    </row>
    <row r="668" spans="1:6" s="26" customFormat="1" ht="20.25" x14ac:dyDescent="0.3">
      <c r="A668" s="44" t="s">
        <v>382</v>
      </c>
      <c r="B668" s="72" t="s">
        <v>355</v>
      </c>
      <c r="C668" s="6" t="s">
        <v>1</v>
      </c>
      <c r="D668" s="7" t="s">
        <v>779</v>
      </c>
      <c r="E668" s="75" t="s">
        <v>14</v>
      </c>
      <c r="F668" s="65">
        <v>58032.5</v>
      </c>
    </row>
    <row r="669" spans="1:6" ht="56.25" x14ac:dyDescent="0.3">
      <c r="A669" s="38" t="s">
        <v>408</v>
      </c>
      <c r="B669" s="72" t="s">
        <v>355</v>
      </c>
      <c r="C669" s="6" t="s">
        <v>1</v>
      </c>
      <c r="D669" s="8" t="s">
        <v>409</v>
      </c>
      <c r="E669" s="73"/>
      <c r="F669" s="65">
        <f t="shared" ref="F669:F671" si="183">+F670</f>
        <v>499055.30000000005</v>
      </c>
    </row>
    <row r="670" spans="1:6" s="25" customFormat="1" ht="20.25" x14ac:dyDescent="0.3">
      <c r="A670" s="44" t="s">
        <v>382</v>
      </c>
      <c r="B670" s="72" t="s">
        <v>355</v>
      </c>
      <c r="C670" s="6" t="s">
        <v>1</v>
      </c>
      <c r="D670" s="8" t="s">
        <v>409</v>
      </c>
      <c r="E670" s="73" t="s">
        <v>14</v>
      </c>
      <c r="F670" s="65">
        <v>499055.30000000005</v>
      </c>
    </row>
    <row r="671" spans="1:6" ht="24" customHeight="1" x14ac:dyDescent="0.3">
      <c r="A671" s="49" t="s">
        <v>896</v>
      </c>
      <c r="B671" s="72" t="s">
        <v>355</v>
      </c>
      <c r="C671" s="6" t="s">
        <v>1</v>
      </c>
      <c r="D671" s="8" t="s">
        <v>897</v>
      </c>
      <c r="E671" s="73"/>
      <c r="F671" s="65">
        <f t="shared" si="183"/>
        <v>280.10000000000002</v>
      </c>
    </row>
    <row r="672" spans="1:6" s="25" customFormat="1" ht="20.25" x14ac:dyDescent="0.3">
      <c r="A672" s="44" t="s">
        <v>382</v>
      </c>
      <c r="B672" s="72" t="s">
        <v>355</v>
      </c>
      <c r="C672" s="6" t="s">
        <v>1</v>
      </c>
      <c r="D672" s="8" t="s">
        <v>897</v>
      </c>
      <c r="E672" s="73" t="s">
        <v>14</v>
      </c>
      <c r="F672" s="65">
        <v>280.10000000000002</v>
      </c>
    </row>
    <row r="673" spans="1:6" ht="37.5" x14ac:dyDescent="0.3">
      <c r="A673" s="56" t="s">
        <v>777</v>
      </c>
      <c r="B673" s="72" t="s">
        <v>355</v>
      </c>
      <c r="C673" s="6" t="s">
        <v>1</v>
      </c>
      <c r="D673" s="8" t="s">
        <v>898</v>
      </c>
      <c r="E673" s="73"/>
      <c r="F673" s="65">
        <f>+F674</f>
        <v>831.1</v>
      </c>
    </row>
    <row r="674" spans="1:6" s="25" customFormat="1" ht="20.25" x14ac:dyDescent="0.3">
      <c r="A674" s="44" t="s">
        <v>382</v>
      </c>
      <c r="B674" s="72" t="s">
        <v>355</v>
      </c>
      <c r="C674" s="6" t="s">
        <v>1</v>
      </c>
      <c r="D674" s="8" t="s">
        <v>898</v>
      </c>
      <c r="E674" s="73" t="s">
        <v>14</v>
      </c>
      <c r="F674" s="65">
        <v>831.1</v>
      </c>
    </row>
    <row r="675" spans="1:6" ht="20.25" x14ac:dyDescent="0.3">
      <c r="A675" s="49" t="s">
        <v>24</v>
      </c>
      <c r="B675" s="72" t="s">
        <v>355</v>
      </c>
      <c r="C675" s="6" t="s">
        <v>1</v>
      </c>
      <c r="D675" s="8" t="s">
        <v>410</v>
      </c>
      <c r="E675" s="73"/>
      <c r="F675" s="65">
        <f t="shared" ref="F675" si="184">F679+F676+F681</f>
        <v>38961.9</v>
      </c>
    </row>
    <row r="676" spans="1:6" ht="37.5" x14ac:dyDescent="0.3">
      <c r="A676" s="49" t="s">
        <v>411</v>
      </c>
      <c r="B676" s="72" t="s">
        <v>355</v>
      </c>
      <c r="C676" s="6" t="s">
        <v>1</v>
      </c>
      <c r="D676" s="8" t="s">
        <v>412</v>
      </c>
      <c r="E676" s="73"/>
      <c r="F676" s="65">
        <f t="shared" ref="F676" si="185">+F677+F678</f>
        <v>11827.2</v>
      </c>
    </row>
    <row r="677" spans="1:6" s="25" customFormat="1" ht="37.5" x14ac:dyDescent="0.3">
      <c r="A677" s="38" t="s">
        <v>413</v>
      </c>
      <c r="B677" s="72" t="s">
        <v>355</v>
      </c>
      <c r="C677" s="6" t="s">
        <v>1</v>
      </c>
      <c r="D677" s="8" t="s">
        <v>412</v>
      </c>
      <c r="E677" s="73" t="s">
        <v>414</v>
      </c>
      <c r="F677" s="65">
        <v>605.6</v>
      </c>
    </row>
    <row r="678" spans="1:6" s="25" customFormat="1" ht="20.25" x14ac:dyDescent="0.3">
      <c r="A678" s="44" t="s">
        <v>382</v>
      </c>
      <c r="B678" s="72" t="s">
        <v>355</v>
      </c>
      <c r="C678" s="6" t="s">
        <v>1</v>
      </c>
      <c r="D678" s="8" t="s">
        <v>412</v>
      </c>
      <c r="E678" s="73" t="s">
        <v>14</v>
      </c>
      <c r="F678" s="65">
        <v>11221.6</v>
      </c>
    </row>
    <row r="679" spans="1:6" ht="54" customHeight="1" x14ac:dyDescent="0.3">
      <c r="A679" s="55" t="s">
        <v>415</v>
      </c>
      <c r="B679" s="72" t="s">
        <v>355</v>
      </c>
      <c r="C679" s="6" t="s">
        <v>1</v>
      </c>
      <c r="D679" s="8" t="s">
        <v>416</v>
      </c>
      <c r="E679" s="73"/>
      <c r="F679" s="65">
        <f t="shared" ref="F679" si="186">+F680</f>
        <v>22283.7</v>
      </c>
    </row>
    <row r="680" spans="1:6" s="25" customFormat="1" ht="20.25" x14ac:dyDescent="0.3">
      <c r="A680" s="44" t="s">
        <v>382</v>
      </c>
      <c r="B680" s="72" t="s">
        <v>355</v>
      </c>
      <c r="C680" s="6" t="s">
        <v>1</v>
      </c>
      <c r="D680" s="8" t="s">
        <v>416</v>
      </c>
      <c r="E680" s="73" t="s">
        <v>14</v>
      </c>
      <c r="F680" s="65">
        <v>22283.7</v>
      </c>
    </row>
    <row r="681" spans="1:6" ht="47.25" customHeight="1" x14ac:dyDescent="0.3">
      <c r="A681" s="55" t="s">
        <v>417</v>
      </c>
      <c r="B681" s="72" t="s">
        <v>355</v>
      </c>
      <c r="C681" s="6" t="s">
        <v>1</v>
      </c>
      <c r="D681" s="8" t="s">
        <v>418</v>
      </c>
      <c r="E681" s="73"/>
      <c r="F681" s="65">
        <f t="shared" ref="F681" si="187">+F682</f>
        <v>4851</v>
      </c>
    </row>
    <row r="682" spans="1:6" s="25" customFormat="1" ht="20.25" x14ac:dyDescent="0.3">
      <c r="A682" s="44" t="s">
        <v>382</v>
      </c>
      <c r="B682" s="72" t="s">
        <v>355</v>
      </c>
      <c r="C682" s="6" t="s">
        <v>1</v>
      </c>
      <c r="D682" s="8" t="s">
        <v>418</v>
      </c>
      <c r="E682" s="73" t="s">
        <v>14</v>
      </c>
      <c r="F682" s="65">
        <v>4851</v>
      </c>
    </row>
    <row r="683" spans="1:6" ht="37.5" x14ac:dyDescent="0.3">
      <c r="A683" s="52" t="s">
        <v>773</v>
      </c>
      <c r="B683" s="72" t="s">
        <v>355</v>
      </c>
      <c r="C683" s="6" t="s">
        <v>1</v>
      </c>
      <c r="D683" s="8" t="s">
        <v>775</v>
      </c>
      <c r="E683" s="73"/>
      <c r="F683" s="65">
        <f t="shared" ref="F683" si="188">SUM(F684)</f>
        <v>447.1</v>
      </c>
    </row>
    <row r="684" spans="1:6" ht="93.75" x14ac:dyDescent="0.3">
      <c r="A684" s="57" t="s">
        <v>774</v>
      </c>
      <c r="B684" s="72" t="s">
        <v>355</v>
      </c>
      <c r="C684" s="6" t="s">
        <v>1</v>
      </c>
      <c r="D684" s="8" t="s">
        <v>776</v>
      </c>
      <c r="E684" s="73"/>
      <c r="F684" s="65">
        <f t="shared" ref="F684" si="189">+F685</f>
        <v>447.1</v>
      </c>
    </row>
    <row r="685" spans="1:6" s="25" customFormat="1" ht="20.25" x14ac:dyDescent="0.3">
      <c r="A685" s="52" t="s">
        <v>382</v>
      </c>
      <c r="B685" s="72" t="s">
        <v>355</v>
      </c>
      <c r="C685" s="6" t="s">
        <v>1</v>
      </c>
      <c r="D685" s="8" t="s">
        <v>776</v>
      </c>
      <c r="E685" s="73" t="s">
        <v>14</v>
      </c>
      <c r="F685" s="65">
        <v>447.1</v>
      </c>
    </row>
    <row r="686" spans="1:6" ht="45" customHeight="1" x14ac:dyDescent="0.3">
      <c r="A686" s="52" t="s">
        <v>703</v>
      </c>
      <c r="B686" s="72" t="s">
        <v>355</v>
      </c>
      <c r="C686" s="6" t="s">
        <v>1</v>
      </c>
      <c r="D686" s="8" t="s">
        <v>702</v>
      </c>
      <c r="E686" s="73"/>
      <c r="F686" s="65">
        <f t="shared" ref="F686" si="190">SUM(F687)</f>
        <v>4540.4000000000005</v>
      </c>
    </row>
    <row r="687" spans="1:6" ht="56.25" x14ac:dyDescent="0.3">
      <c r="A687" s="57" t="s">
        <v>704</v>
      </c>
      <c r="B687" s="72" t="s">
        <v>355</v>
      </c>
      <c r="C687" s="6" t="s">
        <v>1</v>
      </c>
      <c r="D687" s="8" t="s">
        <v>705</v>
      </c>
      <c r="E687" s="73"/>
      <c r="F687" s="65">
        <f t="shared" ref="F687" si="191">+F688</f>
        <v>4540.4000000000005</v>
      </c>
    </row>
    <row r="688" spans="1:6" s="25" customFormat="1" ht="20.25" x14ac:dyDescent="0.3">
      <c r="A688" s="44" t="s">
        <v>382</v>
      </c>
      <c r="B688" s="72" t="s">
        <v>355</v>
      </c>
      <c r="C688" s="6" t="s">
        <v>1</v>
      </c>
      <c r="D688" s="8" t="s">
        <v>705</v>
      </c>
      <c r="E688" s="73" t="s">
        <v>14</v>
      </c>
      <c r="F688" s="65">
        <v>4540.4000000000005</v>
      </c>
    </row>
    <row r="689" spans="1:6" ht="56.25" x14ac:dyDescent="0.3">
      <c r="A689" s="37" t="s">
        <v>170</v>
      </c>
      <c r="B689" s="72" t="s">
        <v>355</v>
      </c>
      <c r="C689" s="6" t="s">
        <v>1</v>
      </c>
      <c r="D689" s="6" t="s">
        <v>171</v>
      </c>
      <c r="E689" s="73"/>
      <c r="F689" s="65">
        <f t="shared" ref="F689:F691" si="192">F690</f>
        <v>50.5</v>
      </c>
    </row>
    <row r="690" spans="1:6" ht="20.25" x14ac:dyDescent="0.3">
      <c r="A690" s="37" t="s">
        <v>26</v>
      </c>
      <c r="B690" s="74" t="s">
        <v>355</v>
      </c>
      <c r="C690" s="7" t="s">
        <v>1</v>
      </c>
      <c r="D690" s="8" t="s">
        <v>172</v>
      </c>
      <c r="E690" s="75"/>
      <c r="F690" s="65">
        <f t="shared" si="192"/>
        <v>50.5</v>
      </c>
    </row>
    <row r="691" spans="1:6" ht="20.25" x14ac:dyDescent="0.3">
      <c r="A691" s="45" t="s">
        <v>419</v>
      </c>
      <c r="B691" s="72" t="s">
        <v>355</v>
      </c>
      <c r="C691" s="6" t="s">
        <v>1</v>
      </c>
      <c r="D691" s="8" t="s">
        <v>681</v>
      </c>
      <c r="E691" s="73"/>
      <c r="F691" s="65">
        <f t="shared" si="192"/>
        <v>50.5</v>
      </c>
    </row>
    <row r="692" spans="1:6" ht="75" x14ac:dyDescent="0.3">
      <c r="A692" s="45" t="s">
        <v>420</v>
      </c>
      <c r="B692" s="72" t="s">
        <v>355</v>
      </c>
      <c r="C692" s="6" t="s">
        <v>1</v>
      </c>
      <c r="D692" s="8" t="s">
        <v>682</v>
      </c>
      <c r="E692" s="73"/>
      <c r="F692" s="65">
        <f t="shared" ref="F692" si="193">+F693</f>
        <v>50.5</v>
      </c>
    </row>
    <row r="693" spans="1:6" s="25" customFormat="1" ht="20.25" x14ac:dyDescent="0.3">
      <c r="A693" s="44" t="s">
        <v>382</v>
      </c>
      <c r="B693" s="72" t="s">
        <v>355</v>
      </c>
      <c r="C693" s="6" t="s">
        <v>1</v>
      </c>
      <c r="D693" s="8" t="s">
        <v>682</v>
      </c>
      <c r="E693" s="73" t="s">
        <v>14</v>
      </c>
      <c r="F693" s="65">
        <v>50.5</v>
      </c>
    </row>
    <row r="694" spans="1:6" ht="20.25" x14ac:dyDescent="0.3">
      <c r="A694" s="37" t="s">
        <v>77</v>
      </c>
      <c r="B694" s="72" t="s">
        <v>355</v>
      </c>
      <c r="C694" s="6" t="s">
        <v>1</v>
      </c>
      <c r="D694" s="8" t="s">
        <v>78</v>
      </c>
      <c r="E694" s="73"/>
      <c r="F694" s="65">
        <f t="shared" ref="F694:F695" si="194">SUM(F695)</f>
        <v>497.8</v>
      </c>
    </row>
    <row r="695" spans="1:6" ht="37.5" x14ac:dyDescent="0.3">
      <c r="A695" s="37" t="s">
        <v>79</v>
      </c>
      <c r="B695" s="72" t="s">
        <v>355</v>
      </c>
      <c r="C695" s="6" t="s">
        <v>1</v>
      </c>
      <c r="D695" s="8" t="s">
        <v>80</v>
      </c>
      <c r="E695" s="73" t="s">
        <v>27</v>
      </c>
      <c r="F695" s="65">
        <f t="shared" si="194"/>
        <v>497.8</v>
      </c>
    </row>
    <row r="696" spans="1:6" s="25" customFormat="1" ht="20.25" x14ac:dyDescent="0.3">
      <c r="A696" s="44" t="s">
        <v>382</v>
      </c>
      <c r="B696" s="72" t="s">
        <v>355</v>
      </c>
      <c r="C696" s="6" t="s">
        <v>1</v>
      </c>
      <c r="D696" s="6" t="s">
        <v>80</v>
      </c>
      <c r="E696" s="73" t="s">
        <v>14</v>
      </c>
      <c r="F696" s="65">
        <v>497.8</v>
      </c>
    </row>
    <row r="697" spans="1:6" ht="20.25" x14ac:dyDescent="0.3">
      <c r="A697" s="49" t="s">
        <v>36</v>
      </c>
      <c r="B697" s="72" t="s">
        <v>355</v>
      </c>
      <c r="C697" s="6" t="s">
        <v>1</v>
      </c>
      <c r="D697" s="6" t="s">
        <v>37</v>
      </c>
      <c r="E697" s="73"/>
      <c r="F697" s="65">
        <f t="shared" ref="F697:F699" si="195">+F698</f>
        <v>785.30000000000007</v>
      </c>
    </row>
    <row r="698" spans="1:6" ht="20.25" x14ac:dyDescent="0.3">
      <c r="A698" s="49" t="s">
        <v>791</v>
      </c>
      <c r="B698" s="72" t="s">
        <v>355</v>
      </c>
      <c r="C698" s="6" t="s">
        <v>1</v>
      </c>
      <c r="D698" s="8" t="s">
        <v>792</v>
      </c>
      <c r="E698" s="73"/>
      <c r="F698" s="65">
        <f t="shared" si="195"/>
        <v>785.30000000000007</v>
      </c>
    </row>
    <row r="699" spans="1:6" ht="20.25" x14ac:dyDescent="0.3">
      <c r="A699" s="49" t="s">
        <v>808</v>
      </c>
      <c r="B699" s="72" t="s">
        <v>355</v>
      </c>
      <c r="C699" s="6" t="s">
        <v>1</v>
      </c>
      <c r="D699" s="8" t="s">
        <v>805</v>
      </c>
      <c r="E699" s="73"/>
      <c r="F699" s="65">
        <f t="shared" si="195"/>
        <v>785.30000000000007</v>
      </c>
    </row>
    <row r="700" spans="1:6" s="25" customFormat="1" ht="20.25" x14ac:dyDescent="0.3">
      <c r="A700" s="44" t="s">
        <v>382</v>
      </c>
      <c r="B700" s="72" t="s">
        <v>355</v>
      </c>
      <c r="C700" s="6" t="s">
        <v>1</v>
      </c>
      <c r="D700" s="7" t="s">
        <v>805</v>
      </c>
      <c r="E700" s="73" t="s">
        <v>14</v>
      </c>
      <c r="F700" s="65">
        <v>785.30000000000007</v>
      </c>
    </row>
    <row r="701" spans="1:6" s="10" customFormat="1" ht="20.25" x14ac:dyDescent="0.3">
      <c r="A701" s="36" t="s">
        <v>421</v>
      </c>
      <c r="B701" s="72" t="s">
        <v>355</v>
      </c>
      <c r="C701" s="6" t="s">
        <v>25</v>
      </c>
      <c r="D701" s="6"/>
      <c r="E701" s="73"/>
      <c r="F701" s="65">
        <f>+F702+F729</f>
        <v>147307.4</v>
      </c>
    </row>
    <row r="702" spans="1:6" ht="37.5" customHeight="1" x14ac:dyDescent="0.3">
      <c r="A702" s="49" t="s">
        <v>699</v>
      </c>
      <c r="B702" s="72" t="s">
        <v>355</v>
      </c>
      <c r="C702" s="6" t="s">
        <v>25</v>
      </c>
      <c r="D702" s="6" t="s">
        <v>386</v>
      </c>
      <c r="E702" s="73"/>
      <c r="F702" s="65">
        <f t="shared" ref="F702" si="196">+F703</f>
        <v>72606.8</v>
      </c>
    </row>
    <row r="703" spans="1:6" ht="20.25" x14ac:dyDescent="0.3">
      <c r="A703" s="49" t="s">
        <v>692</v>
      </c>
      <c r="B703" s="72" t="s">
        <v>355</v>
      </c>
      <c r="C703" s="6" t="s">
        <v>25</v>
      </c>
      <c r="D703" s="8" t="s">
        <v>422</v>
      </c>
      <c r="E703" s="73"/>
      <c r="F703" s="65">
        <f>F704+F711+F714+F717+F708+F726</f>
        <v>72606.8</v>
      </c>
    </row>
    <row r="704" spans="1:6" ht="37.5" x14ac:dyDescent="0.3">
      <c r="A704" s="49" t="s">
        <v>248</v>
      </c>
      <c r="B704" s="72" t="s">
        <v>355</v>
      </c>
      <c r="C704" s="6" t="s">
        <v>25</v>
      </c>
      <c r="D704" s="8" t="s">
        <v>857</v>
      </c>
      <c r="E704" s="73"/>
      <c r="F704" s="65">
        <f t="shared" ref="F704" si="197">+F705</f>
        <v>8131.8</v>
      </c>
    </row>
    <row r="705" spans="1:6" ht="20.25" x14ac:dyDescent="0.3">
      <c r="A705" s="49" t="s">
        <v>855</v>
      </c>
      <c r="B705" s="72" t="s">
        <v>355</v>
      </c>
      <c r="C705" s="6" t="s">
        <v>25</v>
      </c>
      <c r="D705" s="8" t="s">
        <v>856</v>
      </c>
      <c r="E705" s="73"/>
      <c r="F705" s="65">
        <f>SUM(F706+F707)</f>
        <v>8131.8</v>
      </c>
    </row>
    <row r="706" spans="1:6" s="25" customFormat="1" ht="37.5" x14ac:dyDescent="0.3">
      <c r="A706" s="38" t="s">
        <v>28</v>
      </c>
      <c r="B706" s="72" t="s">
        <v>355</v>
      </c>
      <c r="C706" s="6" t="s">
        <v>25</v>
      </c>
      <c r="D706" s="8" t="s">
        <v>856</v>
      </c>
      <c r="E706" s="73" t="s">
        <v>29</v>
      </c>
      <c r="F706" s="65">
        <v>7435.2</v>
      </c>
    </row>
    <row r="707" spans="1:6" s="25" customFormat="1" ht="20.25" x14ac:dyDescent="0.3">
      <c r="A707" s="44" t="s">
        <v>382</v>
      </c>
      <c r="B707" s="72" t="s">
        <v>355</v>
      </c>
      <c r="C707" s="6" t="s">
        <v>25</v>
      </c>
      <c r="D707" s="8" t="s">
        <v>856</v>
      </c>
      <c r="E707" s="73" t="s">
        <v>14</v>
      </c>
      <c r="F707" s="65">
        <v>696.6</v>
      </c>
    </row>
    <row r="708" spans="1:6" ht="20.25" x14ac:dyDescent="0.3">
      <c r="A708" s="49" t="s">
        <v>15</v>
      </c>
      <c r="B708" s="72" t="s">
        <v>355</v>
      </c>
      <c r="C708" s="6" t="s">
        <v>25</v>
      </c>
      <c r="D708" s="8" t="s">
        <v>423</v>
      </c>
      <c r="E708" s="73"/>
      <c r="F708" s="65">
        <f t="shared" ref="F708" si="198">+F709</f>
        <v>300</v>
      </c>
    </row>
    <row r="709" spans="1:6" ht="20.25" x14ac:dyDescent="0.3">
      <c r="A709" s="49" t="s">
        <v>365</v>
      </c>
      <c r="B709" s="72" t="s">
        <v>355</v>
      </c>
      <c r="C709" s="6" t="s">
        <v>25</v>
      </c>
      <c r="D709" s="8" t="s">
        <v>424</v>
      </c>
      <c r="E709" s="73"/>
      <c r="F709" s="65">
        <f t="shared" ref="F709" si="199">SUM(F710)</f>
        <v>300</v>
      </c>
    </row>
    <row r="710" spans="1:6" s="25" customFormat="1" ht="20.25" x14ac:dyDescent="0.3">
      <c r="A710" s="44" t="s">
        <v>382</v>
      </c>
      <c r="B710" s="72" t="s">
        <v>355</v>
      </c>
      <c r="C710" s="6" t="s">
        <v>25</v>
      </c>
      <c r="D710" s="8" t="s">
        <v>424</v>
      </c>
      <c r="E710" s="73" t="s">
        <v>14</v>
      </c>
      <c r="F710" s="65">
        <v>300</v>
      </c>
    </row>
    <row r="711" spans="1:6" ht="20.25" x14ac:dyDescent="0.3">
      <c r="A711" s="52" t="s">
        <v>208</v>
      </c>
      <c r="B711" s="72" t="s">
        <v>355</v>
      </c>
      <c r="C711" s="6" t="s">
        <v>25</v>
      </c>
      <c r="D711" s="8" t="s">
        <v>426</v>
      </c>
      <c r="E711" s="73"/>
      <c r="F711" s="65">
        <f t="shared" ref="F711" si="200">+F712</f>
        <v>100</v>
      </c>
    </row>
    <row r="712" spans="1:6" ht="35.25" customHeight="1" x14ac:dyDescent="0.3">
      <c r="A712" s="49" t="s">
        <v>427</v>
      </c>
      <c r="B712" s="72" t="s">
        <v>355</v>
      </c>
      <c r="C712" s="6" t="s">
        <v>25</v>
      </c>
      <c r="D712" s="8" t="s">
        <v>428</v>
      </c>
      <c r="E712" s="73"/>
      <c r="F712" s="65">
        <f t="shared" ref="F712" si="201">SUM(F713)</f>
        <v>100</v>
      </c>
    </row>
    <row r="713" spans="1:6" s="25" customFormat="1" ht="20.25" x14ac:dyDescent="0.3">
      <c r="A713" s="44" t="s">
        <v>382</v>
      </c>
      <c r="B713" s="72" t="s">
        <v>355</v>
      </c>
      <c r="C713" s="6" t="s">
        <v>25</v>
      </c>
      <c r="D713" s="8" t="s">
        <v>428</v>
      </c>
      <c r="E713" s="73" t="s">
        <v>14</v>
      </c>
      <c r="F713" s="65">
        <v>100</v>
      </c>
    </row>
    <row r="714" spans="1:6" ht="20.25" x14ac:dyDescent="0.3">
      <c r="A714" s="49" t="s">
        <v>85</v>
      </c>
      <c r="B714" s="72" t="s">
        <v>355</v>
      </c>
      <c r="C714" s="6" t="s">
        <v>25</v>
      </c>
      <c r="D714" s="8" t="s">
        <v>429</v>
      </c>
      <c r="E714" s="73"/>
      <c r="F714" s="65">
        <f t="shared" ref="F714" si="202">+F715</f>
        <v>246.2</v>
      </c>
    </row>
    <row r="715" spans="1:6" ht="20.25" x14ac:dyDescent="0.3">
      <c r="A715" s="49" t="s">
        <v>430</v>
      </c>
      <c r="B715" s="72" t="s">
        <v>355</v>
      </c>
      <c r="C715" s="6" t="s">
        <v>25</v>
      </c>
      <c r="D715" s="8" t="s">
        <v>431</v>
      </c>
      <c r="E715" s="73"/>
      <c r="F715" s="65">
        <f t="shared" ref="F715" si="203">SUM(F716)</f>
        <v>246.2</v>
      </c>
    </row>
    <row r="716" spans="1:6" s="25" customFormat="1" ht="20.25" x14ac:dyDescent="0.3">
      <c r="A716" s="44" t="s">
        <v>382</v>
      </c>
      <c r="B716" s="72" t="s">
        <v>355</v>
      </c>
      <c r="C716" s="6" t="s">
        <v>25</v>
      </c>
      <c r="D716" s="8" t="s">
        <v>431</v>
      </c>
      <c r="E716" s="73" t="s">
        <v>14</v>
      </c>
      <c r="F716" s="65">
        <v>246.2</v>
      </c>
    </row>
    <row r="717" spans="1:6" ht="37.5" x14ac:dyDescent="0.3">
      <c r="A717" s="49" t="s">
        <v>16</v>
      </c>
      <c r="B717" s="72" t="s">
        <v>355</v>
      </c>
      <c r="C717" s="6" t="s">
        <v>25</v>
      </c>
      <c r="D717" s="8" t="s">
        <v>432</v>
      </c>
      <c r="E717" s="73"/>
      <c r="F717" s="65">
        <f t="shared" ref="F717" si="204">+F718+F724</f>
        <v>44786.5</v>
      </c>
    </row>
    <row r="718" spans="1:6" ht="20.25" x14ac:dyDescent="0.3">
      <c r="A718" s="49" t="s">
        <v>17</v>
      </c>
      <c r="B718" s="72" t="s">
        <v>355</v>
      </c>
      <c r="C718" s="6" t="s">
        <v>25</v>
      </c>
      <c r="D718" s="8" t="s">
        <v>433</v>
      </c>
      <c r="E718" s="73"/>
      <c r="F718" s="65">
        <f t="shared" ref="F718" si="205">SUM(F719+F721)</f>
        <v>25131.800000000003</v>
      </c>
    </row>
    <row r="719" spans="1:6" ht="20.25" x14ac:dyDescent="0.3">
      <c r="A719" s="49" t="s">
        <v>434</v>
      </c>
      <c r="B719" s="72" t="s">
        <v>355</v>
      </c>
      <c r="C719" s="6" t="s">
        <v>25</v>
      </c>
      <c r="D719" s="8" t="s">
        <v>435</v>
      </c>
      <c r="E719" s="73"/>
      <c r="F719" s="65">
        <f t="shared" ref="F719" si="206">SUM(F720)</f>
        <v>13748.2</v>
      </c>
    </row>
    <row r="720" spans="1:6" s="25" customFormat="1" ht="20.25" x14ac:dyDescent="0.3">
      <c r="A720" s="44" t="s">
        <v>382</v>
      </c>
      <c r="B720" s="72" t="s">
        <v>355</v>
      </c>
      <c r="C720" s="6" t="s">
        <v>25</v>
      </c>
      <c r="D720" s="8" t="s">
        <v>435</v>
      </c>
      <c r="E720" s="73" t="s">
        <v>14</v>
      </c>
      <c r="F720" s="65">
        <v>13748.2</v>
      </c>
    </row>
    <row r="721" spans="1:6" ht="56.25" x14ac:dyDescent="0.3">
      <c r="A721" s="36" t="s">
        <v>436</v>
      </c>
      <c r="B721" s="72" t="s">
        <v>355</v>
      </c>
      <c r="C721" s="6" t="s">
        <v>25</v>
      </c>
      <c r="D721" s="8" t="s">
        <v>437</v>
      </c>
      <c r="E721" s="73"/>
      <c r="F721" s="65">
        <f t="shared" ref="F721" si="207">+F722+F723</f>
        <v>11383.6</v>
      </c>
    </row>
    <row r="722" spans="1:6" s="25" customFormat="1" ht="20.25" x14ac:dyDescent="0.3">
      <c r="A722" s="44" t="s">
        <v>382</v>
      </c>
      <c r="B722" s="72" t="s">
        <v>355</v>
      </c>
      <c r="C722" s="6" t="s">
        <v>25</v>
      </c>
      <c r="D722" s="8" t="s">
        <v>437</v>
      </c>
      <c r="E722" s="73" t="s">
        <v>14</v>
      </c>
      <c r="F722" s="65">
        <v>10505.800000000001</v>
      </c>
    </row>
    <row r="723" spans="1:6" s="25" customFormat="1" ht="56.25" x14ac:dyDescent="0.3">
      <c r="A723" s="36" t="s">
        <v>192</v>
      </c>
      <c r="B723" s="72" t="s">
        <v>355</v>
      </c>
      <c r="C723" s="6" t="s">
        <v>25</v>
      </c>
      <c r="D723" s="8" t="s">
        <v>437</v>
      </c>
      <c r="E723" s="73" t="s">
        <v>193</v>
      </c>
      <c r="F723" s="65">
        <v>877.8</v>
      </c>
    </row>
    <row r="724" spans="1:6" s="20" customFormat="1" ht="37.5" x14ac:dyDescent="0.3">
      <c r="A724" s="49" t="s">
        <v>22</v>
      </c>
      <c r="B724" s="72" t="s">
        <v>355</v>
      </c>
      <c r="C724" s="6" t="s">
        <v>25</v>
      </c>
      <c r="D724" s="8" t="s">
        <v>778</v>
      </c>
      <c r="E724" s="76"/>
      <c r="F724" s="65">
        <f t="shared" ref="F724" si="208">+F725</f>
        <v>19654.7</v>
      </c>
    </row>
    <row r="725" spans="1:6" s="26" customFormat="1" ht="20.25" x14ac:dyDescent="0.3">
      <c r="A725" s="44" t="s">
        <v>382</v>
      </c>
      <c r="B725" s="72" t="s">
        <v>355</v>
      </c>
      <c r="C725" s="6" t="s">
        <v>25</v>
      </c>
      <c r="D725" s="7" t="s">
        <v>778</v>
      </c>
      <c r="E725" s="75" t="s">
        <v>14</v>
      </c>
      <c r="F725" s="65">
        <v>19654.7</v>
      </c>
    </row>
    <row r="726" spans="1:6" ht="37.5" x14ac:dyDescent="0.3">
      <c r="A726" s="52" t="s">
        <v>395</v>
      </c>
      <c r="B726" s="72" t="s">
        <v>355</v>
      </c>
      <c r="C726" s="6" t="s">
        <v>25</v>
      </c>
      <c r="D726" s="8" t="s">
        <v>425</v>
      </c>
      <c r="E726" s="73"/>
      <c r="F726" s="65">
        <f t="shared" ref="F726" si="209">SUM(F727)</f>
        <v>19042.3</v>
      </c>
    </row>
    <row r="727" spans="1:6" ht="56.25" x14ac:dyDescent="0.3">
      <c r="A727" s="56" t="s">
        <v>798</v>
      </c>
      <c r="B727" s="72" t="s">
        <v>355</v>
      </c>
      <c r="C727" s="6" t="s">
        <v>25</v>
      </c>
      <c r="D727" s="8" t="s">
        <v>769</v>
      </c>
      <c r="E727" s="73"/>
      <c r="F727" s="65">
        <f t="shared" ref="F727" si="210">+F728</f>
        <v>19042.3</v>
      </c>
    </row>
    <row r="728" spans="1:6" s="25" customFormat="1" ht="20.25" x14ac:dyDescent="0.3">
      <c r="A728" s="44" t="s">
        <v>382</v>
      </c>
      <c r="B728" s="72" t="s">
        <v>355</v>
      </c>
      <c r="C728" s="6" t="s">
        <v>25</v>
      </c>
      <c r="D728" s="8" t="s">
        <v>769</v>
      </c>
      <c r="E728" s="73" t="s">
        <v>14</v>
      </c>
      <c r="F728" s="65">
        <v>19042.3</v>
      </c>
    </row>
    <row r="729" spans="1:6" ht="56.25" x14ac:dyDescent="0.3">
      <c r="A729" s="44" t="s">
        <v>438</v>
      </c>
      <c r="B729" s="74" t="s">
        <v>355</v>
      </c>
      <c r="C729" s="7" t="s">
        <v>25</v>
      </c>
      <c r="D729" s="6" t="s">
        <v>439</v>
      </c>
      <c r="E729" s="75"/>
      <c r="F729" s="66">
        <f t="shared" ref="F729" si="211">SUM(F730)</f>
        <v>74700.599999999991</v>
      </c>
    </row>
    <row r="730" spans="1:6" ht="37.5" x14ac:dyDescent="0.3">
      <c r="A730" s="42" t="s">
        <v>440</v>
      </c>
      <c r="B730" s="74" t="s">
        <v>355</v>
      </c>
      <c r="C730" s="7" t="s">
        <v>25</v>
      </c>
      <c r="D730" s="6" t="s">
        <v>441</v>
      </c>
      <c r="E730" s="75"/>
      <c r="F730" s="65">
        <f>SUM(F731+F734+F739+F744+F751)</f>
        <v>74700.599999999991</v>
      </c>
    </row>
    <row r="731" spans="1:6" ht="37.5" x14ac:dyDescent="0.3">
      <c r="A731" s="42" t="s">
        <v>248</v>
      </c>
      <c r="B731" s="74" t="s">
        <v>355</v>
      </c>
      <c r="C731" s="7" t="s">
        <v>25</v>
      </c>
      <c r="D731" s="6" t="s">
        <v>442</v>
      </c>
      <c r="E731" s="75"/>
      <c r="F731" s="65">
        <f t="shared" ref="F731:F732" si="212">SUM(F732)</f>
        <v>59</v>
      </c>
    </row>
    <row r="732" spans="1:6" ht="37.5" x14ac:dyDescent="0.3">
      <c r="A732" s="42" t="s">
        <v>443</v>
      </c>
      <c r="B732" s="74" t="s">
        <v>355</v>
      </c>
      <c r="C732" s="7" t="s">
        <v>25</v>
      </c>
      <c r="D732" s="6" t="s">
        <v>444</v>
      </c>
      <c r="E732" s="75"/>
      <c r="F732" s="65">
        <f t="shared" si="212"/>
        <v>59</v>
      </c>
    </row>
    <row r="733" spans="1:6" s="25" customFormat="1" ht="20.25" x14ac:dyDescent="0.3">
      <c r="A733" s="44" t="s">
        <v>382</v>
      </c>
      <c r="B733" s="74" t="s">
        <v>355</v>
      </c>
      <c r="C733" s="7" t="s">
        <v>25</v>
      </c>
      <c r="D733" s="6" t="s">
        <v>444</v>
      </c>
      <c r="E733" s="75" t="s">
        <v>14</v>
      </c>
      <c r="F733" s="65">
        <v>59</v>
      </c>
    </row>
    <row r="734" spans="1:6" ht="20.25" x14ac:dyDescent="0.3">
      <c r="A734" s="42" t="s">
        <v>15</v>
      </c>
      <c r="B734" s="74" t="s">
        <v>355</v>
      </c>
      <c r="C734" s="7" t="s">
        <v>25</v>
      </c>
      <c r="D734" s="6" t="s">
        <v>445</v>
      </c>
      <c r="E734" s="75"/>
      <c r="F734" s="65">
        <f>SUM(F735+F737)</f>
        <v>933.3</v>
      </c>
    </row>
    <row r="735" spans="1:6" ht="20.25" x14ac:dyDescent="0.3">
      <c r="A735" s="42" t="s">
        <v>365</v>
      </c>
      <c r="B735" s="74" t="s">
        <v>355</v>
      </c>
      <c r="C735" s="7" t="s">
        <v>25</v>
      </c>
      <c r="D735" s="6" t="s">
        <v>446</v>
      </c>
      <c r="E735" s="75"/>
      <c r="F735" s="65">
        <f t="shared" ref="F735" si="213">SUM(F736)</f>
        <v>366.3</v>
      </c>
    </row>
    <row r="736" spans="1:6" s="25" customFormat="1" ht="20.25" x14ac:dyDescent="0.3">
      <c r="A736" s="44" t="s">
        <v>382</v>
      </c>
      <c r="B736" s="74" t="s">
        <v>355</v>
      </c>
      <c r="C736" s="7" t="s">
        <v>25</v>
      </c>
      <c r="D736" s="6" t="s">
        <v>446</v>
      </c>
      <c r="E736" s="75" t="s">
        <v>14</v>
      </c>
      <c r="F736" s="65">
        <v>366.3</v>
      </c>
    </row>
    <row r="737" spans="1:6" ht="20.25" x14ac:dyDescent="0.3">
      <c r="A737" s="42" t="s">
        <v>447</v>
      </c>
      <c r="B737" s="74" t="s">
        <v>355</v>
      </c>
      <c r="C737" s="7" t="s">
        <v>25</v>
      </c>
      <c r="D737" s="6" t="s">
        <v>448</v>
      </c>
      <c r="E737" s="75"/>
      <c r="F737" s="65">
        <f t="shared" ref="F737" si="214">SUM(F738)</f>
        <v>567</v>
      </c>
    </row>
    <row r="738" spans="1:6" s="25" customFormat="1" ht="20.25" x14ac:dyDescent="0.3">
      <c r="A738" s="44" t="s">
        <v>382</v>
      </c>
      <c r="B738" s="74" t="s">
        <v>355</v>
      </c>
      <c r="C738" s="7" t="s">
        <v>25</v>
      </c>
      <c r="D738" s="6" t="s">
        <v>448</v>
      </c>
      <c r="E738" s="75" t="s">
        <v>14</v>
      </c>
      <c r="F738" s="65">
        <v>567</v>
      </c>
    </row>
    <row r="739" spans="1:6" ht="20.25" x14ac:dyDescent="0.3">
      <c r="A739" s="42" t="s">
        <v>208</v>
      </c>
      <c r="B739" s="74" t="s">
        <v>355</v>
      </c>
      <c r="C739" s="7" t="s">
        <v>25</v>
      </c>
      <c r="D739" s="6" t="s">
        <v>449</v>
      </c>
      <c r="E739" s="75"/>
      <c r="F739" s="65">
        <f>SUM(F740+F742)</f>
        <v>2435.5</v>
      </c>
    </row>
    <row r="740" spans="1:6" ht="37.5" x14ac:dyDescent="0.3">
      <c r="A740" s="42" t="s">
        <v>450</v>
      </c>
      <c r="B740" s="74" t="s">
        <v>355</v>
      </c>
      <c r="C740" s="7" t="s">
        <v>25</v>
      </c>
      <c r="D740" s="6" t="s">
        <v>451</v>
      </c>
      <c r="E740" s="75"/>
      <c r="F740" s="65">
        <f t="shared" ref="F740:F742" si="215">SUM(F741)</f>
        <v>1717.1</v>
      </c>
    </row>
    <row r="741" spans="1:6" s="25" customFormat="1" ht="20.25" x14ac:dyDescent="0.3">
      <c r="A741" s="44" t="s">
        <v>382</v>
      </c>
      <c r="B741" s="74" t="s">
        <v>355</v>
      </c>
      <c r="C741" s="7" t="s">
        <v>25</v>
      </c>
      <c r="D741" s="6" t="s">
        <v>451</v>
      </c>
      <c r="E741" s="75" t="s">
        <v>14</v>
      </c>
      <c r="F741" s="65">
        <v>1717.1</v>
      </c>
    </row>
    <row r="742" spans="1:6" ht="56.25" x14ac:dyDescent="0.3">
      <c r="A742" s="42" t="s">
        <v>924</v>
      </c>
      <c r="B742" s="74" t="s">
        <v>355</v>
      </c>
      <c r="C742" s="7" t="s">
        <v>25</v>
      </c>
      <c r="D742" s="6" t="s">
        <v>925</v>
      </c>
      <c r="E742" s="75"/>
      <c r="F742" s="65">
        <f t="shared" si="215"/>
        <v>718.4</v>
      </c>
    </row>
    <row r="743" spans="1:6" s="25" customFormat="1" ht="20.25" x14ac:dyDescent="0.3">
      <c r="A743" s="44" t="s">
        <v>382</v>
      </c>
      <c r="B743" s="74" t="s">
        <v>355</v>
      </c>
      <c r="C743" s="7" t="s">
        <v>25</v>
      </c>
      <c r="D743" s="6" t="s">
        <v>925</v>
      </c>
      <c r="E743" s="75" t="s">
        <v>14</v>
      </c>
      <c r="F743" s="65">
        <v>718.4</v>
      </c>
    </row>
    <row r="744" spans="1:6" ht="20.25" x14ac:dyDescent="0.3">
      <c r="A744" s="42" t="s">
        <v>85</v>
      </c>
      <c r="B744" s="74" t="s">
        <v>355</v>
      </c>
      <c r="C744" s="7" t="s">
        <v>25</v>
      </c>
      <c r="D744" s="6" t="s">
        <v>452</v>
      </c>
      <c r="E744" s="75"/>
      <c r="F744" s="65">
        <f t="shared" ref="F744" si="216">SUM(F745+F747+F749)</f>
        <v>710.6</v>
      </c>
    </row>
    <row r="745" spans="1:6" ht="37.5" x14ac:dyDescent="0.3">
      <c r="A745" s="42" t="s">
        <v>453</v>
      </c>
      <c r="B745" s="74" t="s">
        <v>355</v>
      </c>
      <c r="C745" s="7" t="s">
        <v>25</v>
      </c>
      <c r="D745" s="6" t="s">
        <v>454</v>
      </c>
      <c r="E745" s="75"/>
      <c r="F745" s="65">
        <f t="shared" ref="F745" si="217">SUM(F746)</f>
        <v>611.1</v>
      </c>
    </row>
    <row r="746" spans="1:6" s="25" customFormat="1" ht="20.25" x14ac:dyDescent="0.3">
      <c r="A746" s="44" t="s">
        <v>382</v>
      </c>
      <c r="B746" s="74" t="s">
        <v>355</v>
      </c>
      <c r="C746" s="7" t="s">
        <v>25</v>
      </c>
      <c r="D746" s="6" t="s">
        <v>454</v>
      </c>
      <c r="E746" s="75" t="s">
        <v>14</v>
      </c>
      <c r="F746" s="65">
        <v>611.1</v>
      </c>
    </row>
    <row r="747" spans="1:6" ht="37.5" x14ac:dyDescent="0.3">
      <c r="A747" s="44" t="s">
        <v>455</v>
      </c>
      <c r="B747" s="74" t="s">
        <v>355</v>
      </c>
      <c r="C747" s="7" t="s">
        <v>25</v>
      </c>
      <c r="D747" s="6" t="s">
        <v>456</v>
      </c>
      <c r="E747" s="75"/>
      <c r="F747" s="65">
        <f t="shared" ref="F747" si="218">SUM(F748)</f>
        <v>50</v>
      </c>
    </row>
    <row r="748" spans="1:6" s="25" customFormat="1" ht="20.25" x14ac:dyDescent="0.3">
      <c r="A748" s="44" t="s">
        <v>382</v>
      </c>
      <c r="B748" s="74" t="s">
        <v>355</v>
      </c>
      <c r="C748" s="7" t="s">
        <v>25</v>
      </c>
      <c r="D748" s="6" t="s">
        <v>456</v>
      </c>
      <c r="E748" s="75" t="s">
        <v>14</v>
      </c>
      <c r="F748" s="65">
        <v>50</v>
      </c>
    </row>
    <row r="749" spans="1:6" ht="56.25" x14ac:dyDescent="0.3">
      <c r="A749" s="44" t="s">
        <v>576</v>
      </c>
      <c r="B749" s="74" t="s">
        <v>355</v>
      </c>
      <c r="C749" s="7" t="s">
        <v>25</v>
      </c>
      <c r="D749" s="6" t="s">
        <v>577</v>
      </c>
      <c r="E749" s="75"/>
      <c r="F749" s="65">
        <f t="shared" ref="F749" si="219">SUM(F750)</f>
        <v>49.5</v>
      </c>
    </row>
    <row r="750" spans="1:6" s="25" customFormat="1" ht="20.25" x14ac:dyDescent="0.3">
      <c r="A750" s="44" t="s">
        <v>382</v>
      </c>
      <c r="B750" s="74" t="s">
        <v>355</v>
      </c>
      <c r="C750" s="7" t="s">
        <v>25</v>
      </c>
      <c r="D750" s="6" t="s">
        <v>577</v>
      </c>
      <c r="E750" s="75" t="s">
        <v>14</v>
      </c>
      <c r="F750" s="65">
        <v>49.5</v>
      </c>
    </row>
    <row r="751" spans="1:6" ht="37.5" x14ac:dyDescent="0.3">
      <c r="A751" s="42" t="s">
        <v>16</v>
      </c>
      <c r="B751" s="74" t="s">
        <v>355</v>
      </c>
      <c r="C751" s="7" t="s">
        <v>25</v>
      </c>
      <c r="D751" s="6" t="s">
        <v>457</v>
      </c>
      <c r="E751" s="75"/>
      <c r="F751" s="65">
        <f t="shared" ref="F751" si="220">SUM(F752+F755)</f>
        <v>70562.2</v>
      </c>
    </row>
    <row r="752" spans="1:6" ht="20.25" x14ac:dyDescent="0.3">
      <c r="A752" s="42" t="s">
        <v>17</v>
      </c>
      <c r="B752" s="74" t="s">
        <v>355</v>
      </c>
      <c r="C752" s="7" t="s">
        <v>25</v>
      </c>
      <c r="D752" s="6" t="s">
        <v>458</v>
      </c>
      <c r="E752" s="75"/>
      <c r="F752" s="65">
        <f t="shared" ref="F752:F753" si="221">SUM(F753)</f>
        <v>41024</v>
      </c>
    </row>
    <row r="753" spans="1:6" ht="37.5" x14ac:dyDescent="0.3">
      <c r="A753" s="42" t="s">
        <v>459</v>
      </c>
      <c r="B753" s="74" t="s">
        <v>355</v>
      </c>
      <c r="C753" s="7" t="s">
        <v>25</v>
      </c>
      <c r="D753" s="6" t="s">
        <v>460</v>
      </c>
      <c r="E753" s="75"/>
      <c r="F753" s="65">
        <f t="shared" si="221"/>
        <v>41024</v>
      </c>
    </row>
    <row r="754" spans="1:6" s="25" customFormat="1" ht="20.25" x14ac:dyDescent="0.3">
      <c r="A754" s="44" t="s">
        <v>382</v>
      </c>
      <c r="B754" s="74" t="s">
        <v>355</v>
      </c>
      <c r="C754" s="7" t="s">
        <v>25</v>
      </c>
      <c r="D754" s="6" t="s">
        <v>460</v>
      </c>
      <c r="E754" s="75" t="s">
        <v>14</v>
      </c>
      <c r="F754" s="65">
        <v>41024</v>
      </c>
    </row>
    <row r="755" spans="1:6" ht="37.5" x14ac:dyDescent="0.3">
      <c r="A755" s="42" t="s">
        <v>22</v>
      </c>
      <c r="B755" s="74" t="s">
        <v>355</v>
      </c>
      <c r="C755" s="7" t="s">
        <v>25</v>
      </c>
      <c r="D755" s="6" t="s">
        <v>735</v>
      </c>
      <c r="E755" s="75"/>
      <c r="F755" s="65">
        <f t="shared" ref="F755" si="222">SUM(F756)</f>
        <v>29538.2</v>
      </c>
    </row>
    <row r="756" spans="1:6" s="25" customFormat="1" ht="20.25" x14ac:dyDescent="0.3">
      <c r="A756" s="44" t="s">
        <v>382</v>
      </c>
      <c r="B756" s="74" t="s">
        <v>355</v>
      </c>
      <c r="C756" s="7" t="s">
        <v>25</v>
      </c>
      <c r="D756" s="6" t="s">
        <v>735</v>
      </c>
      <c r="E756" s="75" t="s">
        <v>14</v>
      </c>
      <c r="F756" s="65">
        <v>29538.2</v>
      </c>
    </row>
    <row r="757" spans="1:6" s="10" customFormat="1" ht="20.25" x14ac:dyDescent="0.3">
      <c r="A757" s="36" t="s">
        <v>461</v>
      </c>
      <c r="B757" s="72" t="s">
        <v>355</v>
      </c>
      <c r="C757" s="6" t="s">
        <v>355</v>
      </c>
      <c r="D757" s="6"/>
      <c r="E757" s="73"/>
      <c r="F757" s="65">
        <f>+F758+F785+F791+F780</f>
        <v>4312.5</v>
      </c>
    </row>
    <row r="758" spans="1:6" ht="37.5" x14ac:dyDescent="0.3">
      <c r="A758" s="44" t="s">
        <v>462</v>
      </c>
      <c r="B758" s="74" t="s">
        <v>355</v>
      </c>
      <c r="C758" s="7" t="s">
        <v>355</v>
      </c>
      <c r="D758" s="6" t="s">
        <v>463</v>
      </c>
      <c r="E758" s="75"/>
      <c r="F758" s="66">
        <f t="shared" ref="F758" si="223">SUM(F759+F767)</f>
        <v>1590.6</v>
      </c>
    </row>
    <row r="759" spans="1:6" ht="20.25" x14ac:dyDescent="0.3">
      <c r="A759" s="44" t="s">
        <v>85</v>
      </c>
      <c r="B759" s="74" t="s">
        <v>355</v>
      </c>
      <c r="C759" s="7" t="s">
        <v>355</v>
      </c>
      <c r="D759" s="6" t="s">
        <v>464</v>
      </c>
      <c r="E759" s="75"/>
      <c r="F759" s="66">
        <f t="shared" ref="F759" si="224">SUM(F760)</f>
        <v>892.7</v>
      </c>
    </row>
    <row r="760" spans="1:6" ht="56.25" x14ac:dyDescent="0.3">
      <c r="A760" s="44" t="s">
        <v>465</v>
      </c>
      <c r="B760" s="74" t="s">
        <v>355</v>
      </c>
      <c r="C760" s="7" t="s">
        <v>355</v>
      </c>
      <c r="D760" s="6" t="s">
        <v>466</v>
      </c>
      <c r="E760" s="75"/>
      <c r="F760" s="66">
        <f t="shared" ref="F760" si="225">SUM(F761+F763+F765)</f>
        <v>892.7</v>
      </c>
    </row>
    <row r="761" spans="1:6" ht="56.25" x14ac:dyDescent="0.3">
      <c r="A761" s="44" t="s">
        <v>467</v>
      </c>
      <c r="B761" s="74" t="s">
        <v>355</v>
      </c>
      <c r="C761" s="7" t="s">
        <v>355</v>
      </c>
      <c r="D761" s="6" t="s">
        <v>468</v>
      </c>
      <c r="E761" s="75"/>
      <c r="F761" s="66">
        <f t="shared" ref="F761" si="226">SUM(F762)</f>
        <v>825</v>
      </c>
    </row>
    <row r="762" spans="1:6" s="25" customFormat="1" ht="20.25" x14ac:dyDescent="0.3">
      <c r="A762" s="44" t="s">
        <v>382</v>
      </c>
      <c r="B762" s="74" t="s">
        <v>355</v>
      </c>
      <c r="C762" s="7" t="s">
        <v>355</v>
      </c>
      <c r="D762" s="6" t="s">
        <v>468</v>
      </c>
      <c r="E762" s="75" t="s">
        <v>14</v>
      </c>
      <c r="F762" s="65">
        <v>825</v>
      </c>
    </row>
    <row r="763" spans="1:6" ht="37.5" x14ac:dyDescent="0.3">
      <c r="A763" s="44" t="s">
        <v>469</v>
      </c>
      <c r="B763" s="74" t="s">
        <v>355</v>
      </c>
      <c r="C763" s="7" t="s">
        <v>355</v>
      </c>
      <c r="D763" s="6" t="s">
        <v>470</v>
      </c>
      <c r="E763" s="75"/>
      <c r="F763" s="66">
        <f t="shared" ref="F763" si="227">SUM(F764)</f>
        <v>25.200000000000017</v>
      </c>
    </row>
    <row r="764" spans="1:6" s="25" customFormat="1" ht="37.5" x14ac:dyDescent="0.3">
      <c r="A764" s="43" t="s">
        <v>28</v>
      </c>
      <c r="B764" s="74" t="s">
        <v>355</v>
      </c>
      <c r="C764" s="7" t="s">
        <v>355</v>
      </c>
      <c r="D764" s="6" t="s">
        <v>470</v>
      </c>
      <c r="E764" s="75" t="s">
        <v>29</v>
      </c>
      <c r="F764" s="65">
        <v>25.200000000000017</v>
      </c>
    </row>
    <row r="765" spans="1:6" ht="37.5" x14ac:dyDescent="0.3">
      <c r="A765" s="44" t="s">
        <v>471</v>
      </c>
      <c r="B765" s="74" t="s">
        <v>355</v>
      </c>
      <c r="C765" s="7" t="s">
        <v>355</v>
      </c>
      <c r="D765" s="6" t="s">
        <v>472</v>
      </c>
      <c r="E765" s="75"/>
      <c r="F765" s="66">
        <f t="shared" ref="F765" si="228">SUM(F766)</f>
        <v>42.5</v>
      </c>
    </row>
    <row r="766" spans="1:6" s="25" customFormat="1" ht="37.5" x14ac:dyDescent="0.3">
      <c r="A766" s="43" t="s">
        <v>28</v>
      </c>
      <c r="B766" s="74" t="s">
        <v>355</v>
      </c>
      <c r="C766" s="7" t="s">
        <v>355</v>
      </c>
      <c r="D766" s="6" t="s">
        <v>472</v>
      </c>
      <c r="E766" s="75" t="s">
        <v>29</v>
      </c>
      <c r="F766" s="65">
        <v>42.5</v>
      </c>
    </row>
    <row r="767" spans="1:6" ht="20.25" x14ac:dyDescent="0.3">
      <c r="A767" s="44" t="s">
        <v>24</v>
      </c>
      <c r="B767" s="74" t="s">
        <v>355</v>
      </c>
      <c r="C767" s="7" t="s">
        <v>355</v>
      </c>
      <c r="D767" s="6" t="s">
        <v>473</v>
      </c>
      <c r="E767" s="75"/>
      <c r="F767" s="66">
        <f t="shared" ref="F767" si="229">SUM(F768)</f>
        <v>697.9</v>
      </c>
    </row>
    <row r="768" spans="1:6" ht="20.25" x14ac:dyDescent="0.3">
      <c r="A768" s="44" t="s">
        <v>474</v>
      </c>
      <c r="B768" s="74" t="s">
        <v>355</v>
      </c>
      <c r="C768" s="7" t="s">
        <v>355</v>
      </c>
      <c r="D768" s="6" t="s">
        <v>475</v>
      </c>
      <c r="E768" s="75"/>
      <c r="F768" s="66">
        <f t="shared" ref="F768" si="230">SUM(F769+F771+F773+F775+F777)</f>
        <v>697.9</v>
      </c>
    </row>
    <row r="769" spans="1:6" ht="37.5" x14ac:dyDescent="0.3">
      <c r="A769" s="44" t="s">
        <v>476</v>
      </c>
      <c r="B769" s="74" t="s">
        <v>355</v>
      </c>
      <c r="C769" s="7" t="s">
        <v>355</v>
      </c>
      <c r="D769" s="6" t="s">
        <v>477</v>
      </c>
      <c r="E769" s="75"/>
      <c r="F769" s="66">
        <f t="shared" ref="F769" si="231">SUM(F770)</f>
        <v>360</v>
      </c>
    </row>
    <row r="770" spans="1:6" s="25" customFormat="1" ht="20.25" x14ac:dyDescent="0.3">
      <c r="A770" s="46" t="s">
        <v>32</v>
      </c>
      <c r="B770" s="74" t="s">
        <v>355</v>
      </c>
      <c r="C770" s="7" t="s">
        <v>355</v>
      </c>
      <c r="D770" s="6" t="s">
        <v>477</v>
      </c>
      <c r="E770" s="75" t="s">
        <v>33</v>
      </c>
      <c r="F770" s="65">
        <v>360</v>
      </c>
    </row>
    <row r="771" spans="1:6" ht="20.25" x14ac:dyDescent="0.3">
      <c r="A771" s="44" t="s">
        <v>478</v>
      </c>
      <c r="B771" s="74" t="s">
        <v>355</v>
      </c>
      <c r="C771" s="7" t="s">
        <v>355</v>
      </c>
      <c r="D771" s="6" t="s">
        <v>479</v>
      </c>
      <c r="E771" s="75"/>
      <c r="F771" s="66">
        <f t="shared" ref="F771" si="232">SUM(F772)</f>
        <v>50</v>
      </c>
    </row>
    <row r="772" spans="1:6" s="25" customFormat="1" ht="20.25" x14ac:dyDescent="0.3">
      <c r="A772" s="43" t="s">
        <v>113</v>
      </c>
      <c r="B772" s="74" t="s">
        <v>355</v>
      </c>
      <c r="C772" s="7" t="s">
        <v>355</v>
      </c>
      <c r="D772" s="6" t="s">
        <v>479</v>
      </c>
      <c r="E772" s="75" t="s">
        <v>114</v>
      </c>
      <c r="F772" s="65">
        <v>50</v>
      </c>
    </row>
    <row r="773" spans="1:6" ht="56.25" x14ac:dyDescent="0.3">
      <c r="A773" s="44" t="s">
        <v>480</v>
      </c>
      <c r="B773" s="74" t="s">
        <v>355</v>
      </c>
      <c r="C773" s="7" t="s">
        <v>355</v>
      </c>
      <c r="D773" s="6" t="s">
        <v>481</v>
      </c>
      <c r="E773" s="75"/>
      <c r="F773" s="66">
        <f t="shared" ref="F773" si="233">SUM(F774)</f>
        <v>115</v>
      </c>
    </row>
    <row r="774" spans="1:6" s="25" customFormat="1" ht="20.25" x14ac:dyDescent="0.3">
      <c r="A774" s="43" t="s">
        <v>113</v>
      </c>
      <c r="B774" s="74" t="s">
        <v>355</v>
      </c>
      <c r="C774" s="7" t="s">
        <v>355</v>
      </c>
      <c r="D774" s="6" t="s">
        <v>481</v>
      </c>
      <c r="E774" s="75" t="s">
        <v>114</v>
      </c>
      <c r="F774" s="65">
        <v>115</v>
      </c>
    </row>
    <row r="775" spans="1:6" ht="56.25" x14ac:dyDescent="0.3">
      <c r="A775" s="44" t="s">
        <v>482</v>
      </c>
      <c r="B775" s="74" t="s">
        <v>355</v>
      </c>
      <c r="C775" s="7" t="s">
        <v>355</v>
      </c>
      <c r="D775" s="6" t="s">
        <v>483</v>
      </c>
      <c r="E775" s="75"/>
      <c r="F775" s="66">
        <f t="shared" ref="F775" si="234">SUM(F776)</f>
        <v>137.9</v>
      </c>
    </row>
    <row r="776" spans="1:6" s="25" customFormat="1" ht="20.25" x14ac:dyDescent="0.3">
      <c r="A776" s="43" t="s">
        <v>113</v>
      </c>
      <c r="B776" s="74" t="s">
        <v>355</v>
      </c>
      <c r="C776" s="7" t="s">
        <v>355</v>
      </c>
      <c r="D776" s="6" t="s">
        <v>483</v>
      </c>
      <c r="E776" s="75" t="s">
        <v>114</v>
      </c>
      <c r="F776" s="65">
        <v>137.9</v>
      </c>
    </row>
    <row r="777" spans="1:6" ht="37.5" x14ac:dyDescent="0.3">
      <c r="A777" s="44" t="s">
        <v>484</v>
      </c>
      <c r="B777" s="74" t="s">
        <v>355</v>
      </c>
      <c r="C777" s="7" t="s">
        <v>355</v>
      </c>
      <c r="D777" s="7" t="s">
        <v>485</v>
      </c>
      <c r="E777" s="75"/>
      <c r="F777" s="66">
        <f>SUM(+F778+F779)</f>
        <v>35</v>
      </c>
    </row>
    <row r="778" spans="1:6" s="25" customFormat="1" ht="37.5" x14ac:dyDescent="0.3">
      <c r="A778" s="43" t="s">
        <v>28</v>
      </c>
      <c r="B778" s="74" t="s">
        <v>355</v>
      </c>
      <c r="C778" s="7" t="s">
        <v>355</v>
      </c>
      <c r="D778" s="7" t="s">
        <v>485</v>
      </c>
      <c r="E778" s="75" t="s">
        <v>29</v>
      </c>
      <c r="F778" s="65">
        <v>15</v>
      </c>
    </row>
    <row r="779" spans="1:6" s="25" customFormat="1" ht="20.25" x14ac:dyDescent="0.3">
      <c r="A779" s="43" t="s">
        <v>113</v>
      </c>
      <c r="B779" s="74" t="s">
        <v>355</v>
      </c>
      <c r="C779" s="7" t="s">
        <v>355</v>
      </c>
      <c r="D779" s="7" t="s">
        <v>485</v>
      </c>
      <c r="E779" s="75" t="s">
        <v>114</v>
      </c>
      <c r="F779" s="65">
        <v>20</v>
      </c>
    </row>
    <row r="780" spans="1:6" s="25" customFormat="1" ht="56.25" x14ac:dyDescent="0.3">
      <c r="A780" s="37" t="s">
        <v>170</v>
      </c>
      <c r="B780" s="74" t="s">
        <v>355</v>
      </c>
      <c r="C780" s="7" t="s">
        <v>355</v>
      </c>
      <c r="D780" s="6" t="s">
        <v>171</v>
      </c>
      <c r="E780" s="73"/>
      <c r="F780" s="65">
        <f t="shared" ref="F780:F782" si="235">F781</f>
        <v>80</v>
      </c>
    </row>
    <row r="781" spans="1:6" s="25" customFormat="1" ht="20.25" x14ac:dyDescent="0.3">
      <c r="A781" s="37" t="s">
        <v>26</v>
      </c>
      <c r="B781" s="74" t="s">
        <v>355</v>
      </c>
      <c r="C781" s="7" t="s">
        <v>355</v>
      </c>
      <c r="D781" s="8" t="s">
        <v>172</v>
      </c>
      <c r="E781" s="73"/>
      <c r="F781" s="65">
        <f t="shared" si="235"/>
        <v>80</v>
      </c>
    </row>
    <row r="782" spans="1:6" s="25" customFormat="1" ht="37.5" x14ac:dyDescent="0.3">
      <c r="A782" s="37" t="s">
        <v>204</v>
      </c>
      <c r="B782" s="74" t="s">
        <v>355</v>
      </c>
      <c r="C782" s="7" t="s">
        <v>355</v>
      </c>
      <c r="D782" s="8" t="s">
        <v>679</v>
      </c>
      <c r="E782" s="75"/>
      <c r="F782" s="65">
        <f t="shared" si="235"/>
        <v>80</v>
      </c>
    </row>
    <row r="783" spans="1:6" s="25" customFormat="1" ht="37.5" x14ac:dyDescent="0.3">
      <c r="A783" s="49" t="s">
        <v>209</v>
      </c>
      <c r="B783" s="74" t="s">
        <v>355</v>
      </c>
      <c r="C783" s="7" t="s">
        <v>355</v>
      </c>
      <c r="D783" s="8" t="s">
        <v>680</v>
      </c>
      <c r="E783" s="75"/>
      <c r="F783" s="65">
        <f t="shared" ref="F783" si="236">+F784</f>
        <v>80</v>
      </c>
    </row>
    <row r="784" spans="1:6" s="25" customFormat="1" ht="20.25" x14ac:dyDescent="0.3">
      <c r="A784" s="44" t="s">
        <v>382</v>
      </c>
      <c r="B784" s="74" t="s">
        <v>355</v>
      </c>
      <c r="C784" s="7" t="s">
        <v>355</v>
      </c>
      <c r="D784" s="8" t="s">
        <v>680</v>
      </c>
      <c r="E784" s="73" t="s">
        <v>14</v>
      </c>
      <c r="F784" s="65">
        <v>80</v>
      </c>
    </row>
    <row r="785" spans="1:6" ht="75" x14ac:dyDescent="0.3">
      <c r="A785" s="44" t="s">
        <v>7</v>
      </c>
      <c r="B785" s="74" t="s">
        <v>355</v>
      </c>
      <c r="C785" s="7" t="s">
        <v>355</v>
      </c>
      <c r="D785" s="9" t="s">
        <v>6</v>
      </c>
      <c r="E785" s="75"/>
      <c r="F785" s="66">
        <f t="shared" ref="F785:F789" si="237">SUM(F786)</f>
        <v>2281</v>
      </c>
    </row>
    <row r="786" spans="1:6" ht="37.5" x14ac:dyDescent="0.3">
      <c r="A786" s="44" t="s">
        <v>8</v>
      </c>
      <c r="B786" s="74" t="s">
        <v>355</v>
      </c>
      <c r="C786" s="7" t="s">
        <v>355</v>
      </c>
      <c r="D786" s="9" t="s">
        <v>9</v>
      </c>
      <c r="E786" s="75"/>
      <c r="F786" s="66">
        <f t="shared" si="237"/>
        <v>2281</v>
      </c>
    </row>
    <row r="787" spans="1:6" ht="37.5" x14ac:dyDescent="0.3">
      <c r="A787" s="44" t="s">
        <v>10</v>
      </c>
      <c r="B787" s="74" t="s">
        <v>355</v>
      </c>
      <c r="C787" s="7" t="s">
        <v>355</v>
      </c>
      <c r="D787" s="9" t="s">
        <v>11</v>
      </c>
      <c r="E787" s="75"/>
      <c r="F787" s="66">
        <f t="shared" si="237"/>
        <v>2281</v>
      </c>
    </row>
    <row r="788" spans="1:6" ht="37.5" x14ac:dyDescent="0.3">
      <c r="A788" s="44" t="s">
        <v>486</v>
      </c>
      <c r="B788" s="74" t="s">
        <v>355</v>
      </c>
      <c r="C788" s="7" t="s">
        <v>355</v>
      </c>
      <c r="D788" s="9" t="s">
        <v>487</v>
      </c>
      <c r="E788" s="75"/>
      <c r="F788" s="66">
        <f t="shared" si="237"/>
        <v>2281</v>
      </c>
    </row>
    <row r="789" spans="1:6" ht="56.25" x14ac:dyDescent="0.3">
      <c r="A789" s="44" t="s">
        <v>488</v>
      </c>
      <c r="B789" s="74" t="s">
        <v>355</v>
      </c>
      <c r="C789" s="7" t="s">
        <v>355</v>
      </c>
      <c r="D789" s="9" t="s">
        <v>489</v>
      </c>
      <c r="E789" s="75"/>
      <c r="F789" s="66">
        <f t="shared" si="237"/>
        <v>2281</v>
      </c>
    </row>
    <row r="790" spans="1:6" s="25" customFormat="1" ht="57.75" customHeight="1" x14ac:dyDescent="0.3">
      <c r="A790" s="44" t="s">
        <v>177</v>
      </c>
      <c r="B790" s="74" t="s">
        <v>355</v>
      </c>
      <c r="C790" s="7" t="s">
        <v>355</v>
      </c>
      <c r="D790" s="9" t="s">
        <v>489</v>
      </c>
      <c r="E790" s="75" t="s">
        <v>178</v>
      </c>
      <c r="F790" s="65">
        <v>2281</v>
      </c>
    </row>
    <row r="791" spans="1:6" ht="56.25" x14ac:dyDescent="0.3">
      <c r="A791" s="37" t="s">
        <v>132</v>
      </c>
      <c r="B791" s="74" t="s">
        <v>355</v>
      </c>
      <c r="C791" s="7" t="s">
        <v>355</v>
      </c>
      <c r="D791" s="7" t="s">
        <v>19</v>
      </c>
      <c r="E791" s="75"/>
      <c r="F791" s="66">
        <f>F792</f>
        <v>360.90000000000003</v>
      </c>
    </row>
    <row r="792" spans="1:6" ht="20.25" x14ac:dyDescent="0.3">
      <c r="A792" s="37" t="s">
        <v>15</v>
      </c>
      <c r="B792" s="74" t="s">
        <v>355</v>
      </c>
      <c r="C792" s="7" t="s">
        <v>355</v>
      </c>
      <c r="D792" s="7" t="s">
        <v>872</v>
      </c>
      <c r="E792" s="75"/>
      <c r="F792" s="66">
        <f>F793</f>
        <v>360.90000000000003</v>
      </c>
    </row>
    <row r="793" spans="1:6" ht="37.5" x14ac:dyDescent="0.3">
      <c r="A793" s="37" t="s">
        <v>874</v>
      </c>
      <c r="B793" s="74" t="s">
        <v>355</v>
      </c>
      <c r="C793" s="7" t="s">
        <v>355</v>
      </c>
      <c r="D793" s="7" t="s">
        <v>873</v>
      </c>
      <c r="E793" s="75"/>
      <c r="F793" s="65">
        <f>F794+F795</f>
        <v>360.90000000000003</v>
      </c>
    </row>
    <row r="794" spans="1:6" s="25" customFormat="1" ht="37.5" x14ac:dyDescent="0.3">
      <c r="A794" s="38" t="s">
        <v>28</v>
      </c>
      <c r="B794" s="74" t="s">
        <v>355</v>
      </c>
      <c r="C794" s="7" t="s">
        <v>355</v>
      </c>
      <c r="D794" s="7" t="s">
        <v>873</v>
      </c>
      <c r="E794" s="75" t="s">
        <v>29</v>
      </c>
      <c r="F794" s="65">
        <v>57.8</v>
      </c>
    </row>
    <row r="795" spans="1:6" s="25" customFormat="1" ht="20.25" x14ac:dyDescent="0.3">
      <c r="A795" s="44" t="s">
        <v>382</v>
      </c>
      <c r="B795" s="74" t="s">
        <v>355</v>
      </c>
      <c r="C795" s="7" t="s">
        <v>355</v>
      </c>
      <c r="D795" s="7" t="s">
        <v>873</v>
      </c>
      <c r="E795" s="75" t="s">
        <v>14</v>
      </c>
      <c r="F795" s="65">
        <v>303.10000000000002</v>
      </c>
    </row>
    <row r="796" spans="1:6" s="10" customFormat="1" ht="20.25" x14ac:dyDescent="0.3">
      <c r="A796" s="36" t="s">
        <v>490</v>
      </c>
      <c r="B796" s="72" t="s">
        <v>355</v>
      </c>
      <c r="C796" s="6" t="s">
        <v>245</v>
      </c>
      <c r="D796" s="6"/>
      <c r="E796" s="73"/>
      <c r="F796" s="65">
        <f>+F797+F859+F854+F849+F871</f>
        <v>54720.3</v>
      </c>
    </row>
    <row r="797" spans="1:6" ht="42.75" customHeight="1" x14ac:dyDescent="0.3">
      <c r="A797" s="49" t="s">
        <v>699</v>
      </c>
      <c r="B797" s="72" t="s">
        <v>355</v>
      </c>
      <c r="C797" s="6" t="s">
        <v>245</v>
      </c>
      <c r="D797" s="6" t="s">
        <v>386</v>
      </c>
      <c r="E797" s="73"/>
      <c r="F797" s="65">
        <f>+F819+F798+F802</f>
        <v>54135.000000000007</v>
      </c>
    </row>
    <row r="798" spans="1:6" ht="20.25" x14ac:dyDescent="0.3">
      <c r="A798" s="49" t="s">
        <v>358</v>
      </c>
      <c r="B798" s="72" t="s">
        <v>355</v>
      </c>
      <c r="C798" s="6" t="s">
        <v>245</v>
      </c>
      <c r="D798" s="8" t="s">
        <v>359</v>
      </c>
      <c r="E798" s="73"/>
      <c r="F798" s="65">
        <f t="shared" ref="F798:F799" si="238">+F799</f>
        <v>636.90000000000009</v>
      </c>
    </row>
    <row r="799" spans="1:6" ht="37.5" x14ac:dyDescent="0.3">
      <c r="A799" s="49" t="s">
        <v>16</v>
      </c>
      <c r="B799" s="72" t="s">
        <v>355</v>
      </c>
      <c r="C799" s="6" t="s">
        <v>245</v>
      </c>
      <c r="D799" s="8" t="s">
        <v>375</v>
      </c>
      <c r="E799" s="73"/>
      <c r="F799" s="65">
        <f t="shared" si="238"/>
        <v>636.90000000000009</v>
      </c>
    </row>
    <row r="800" spans="1:6" ht="56.25" x14ac:dyDescent="0.3">
      <c r="A800" s="57" t="s">
        <v>706</v>
      </c>
      <c r="B800" s="72" t="s">
        <v>355</v>
      </c>
      <c r="C800" s="6" t="s">
        <v>245</v>
      </c>
      <c r="D800" s="8" t="s">
        <v>708</v>
      </c>
      <c r="E800" s="73"/>
      <c r="F800" s="65">
        <f t="shared" ref="F800" si="239">+F801</f>
        <v>636.90000000000009</v>
      </c>
    </row>
    <row r="801" spans="1:6" s="25" customFormat="1" ht="37.5" x14ac:dyDescent="0.3">
      <c r="A801" s="38" t="s">
        <v>28</v>
      </c>
      <c r="B801" s="72" t="s">
        <v>355</v>
      </c>
      <c r="C801" s="6" t="s">
        <v>245</v>
      </c>
      <c r="D801" s="8" t="s">
        <v>708</v>
      </c>
      <c r="E801" s="73" t="s">
        <v>29</v>
      </c>
      <c r="F801" s="65">
        <v>636.90000000000009</v>
      </c>
    </row>
    <row r="802" spans="1:6" ht="20.25" x14ac:dyDescent="0.3">
      <c r="A802" s="49" t="s">
        <v>691</v>
      </c>
      <c r="B802" s="72" t="s">
        <v>355</v>
      </c>
      <c r="C802" s="6" t="s">
        <v>245</v>
      </c>
      <c r="D802" s="8" t="s">
        <v>387</v>
      </c>
      <c r="E802" s="73"/>
      <c r="F802" s="65">
        <f>+F803+F816+F813+F806</f>
        <v>33045.300000000003</v>
      </c>
    </row>
    <row r="803" spans="1:6" ht="37.5" x14ac:dyDescent="0.3">
      <c r="A803" s="49" t="s">
        <v>16</v>
      </c>
      <c r="B803" s="72" t="s">
        <v>355</v>
      </c>
      <c r="C803" s="6" t="s">
        <v>245</v>
      </c>
      <c r="D803" s="8" t="s">
        <v>403</v>
      </c>
      <c r="E803" s="73"/>
      <c r="F803" s="65">
        <f t="shared" ref="F803" si="240">+F804</f>
        <v>158.29999999999998</v>
      </c>
    </row>
    <row r="804" spans="1:6" ht="56.25" x14ac:dyDescent="0.3">
      <c r="A804" s="57" t="s">
        <v>711</v>
      </c>
      <c r="B804" s="72" t="s">
        <v>355</v>
      </c>
      <c r="C804" s="6" t="s">
        <v>245</v>
      </c>
      <c r="D804" s="8" t="s">
        <v>707</v>
      </c>
      <c r="E804" s="73"/>
      <c r="F804" s="65">
        <f t="shared" ref="F804" si="241">+F805</f>
        <v>158.29999999999998</v>
      </c>
    </row>
    <row r="805" spans="1:6" s="25" customFormat="1" ht="37.5" x14ac:dyDescent="0.3">
      <c r="A805" s="38" t="s">
        <v>28</v>
      </c>
      <c r="B805" s="72" t="s">
        <v>355</v>
      </c>
      <c r="C805" s="6" t="s">
        <v>245</v>
      </c>
      <c r="D805" s="8" t="s">
        <v>707</v>
      </c>
      <c r="E805" s="73" t="s">
        <v>29</v>
      </c>
      <c r="F805" s="65">
        <v>158.29999999999998</v>
      </c>
    </row>
    <row r="806" spans="1:6" ht="20.25" x14ac:dyDescent="0.3">
      <c r="A806" s="49" t="s">
        <v>24</v>
      </c>
      <c r="B806" s="72" t="s">
        <v>355</v>
      </c>
      <c r="C806" s="6" t="s">
        <v>245</v>
      </c>
      <c r="D806" s="8" t="s">
        <v>410</v>
      </c>
      <c r="E806" s="73"/>
      <c r="F806" s="65">
        <f>+F807+F809+F811</f>
        <v>25513</v>
      </c>
    </row>
    <row r="807" spans="1:6" ht="37.5" x14ac:dyDescent="0.3">
      <c r="A807" s="49" t="s">
        <v>411</v>
      </c>
      <c r="B807" s="72" t="s">
        <v>355</v>
      </c>
      <c r="C807" s="6" t="s">
        <v>245</v>
      </c>
      <c r="D807" s="8" t="s">
        <v>412</v>
      </c>
      <c r="E807" s="73"/>
      <c r="F807" s="65">
        <f>+F808</f>
        <v>8334</v>
      </c>
    </row>
    <row r="808" spans="1:6" s="25" customFormat="1" ht="20.25" x14ac:dyDescent="0.3">
      <c r="A808" s="38" t="s">
        <v>940</v>
      </c>
      <c r="B808" s="72" t="s">
        <v>355</v>
      </c>
      <c r="C808" s="6" t="s">
        <v>245</v>
      </c>
      <c r="D808" s="8" t="s">
        <v>412</v>
      </c>
      <c r="E808" s="73" t="s">
        <v>944</v>
      </c>
      <c r="F808" s="65">
        <v>8334</v>
      </c>
    </row>
    <row r="809" spans="1:6" ht="58.5" customHeight="1" x14ac:dyDescent="0.3">
      <c r="A809" s="55" t="s">
        <v>415</v>
      </c>
      <c r="B809" s="72" t="s">
        <v>355</v>
      </c>
      <c r="C809" s="6" t="s">
        <v>245</v>
      </c>
      <c r="D809" s="8" t="s">
        <v>416</v>
      </c>
      <c r="E809" s="73"/>
      <c r="F809" s="65">
        <f t="shared" ref="F809" si="242">+F810</f>
        <v>15101.5</v>
      </c>
    </row>
    <row r="810" spans="1:6" s="25" customFormat="1" ht="20.25" x14ac:dyDescent="0.3">
      <c r="A810" s="38" t="s">
        <v>940</v>
      </c>
      <c r="B810" s="72" t="s">
        <v>355</v>
      </c>
      <c r="C810" s="6" t="s">
        <v>245</v>
      </c>
      <c r="D810" s="8" t="s">
        <v>416</v>
      </c>
      <c r="E810" s="73" t="s">
        <v>944</v>
      </c>
      <c r="F810" s="65">
        <v>15101.5</v>
      </c>
    </row>
    <row r="811" spans="1:6" ht="42.75" customHeight="1" x14ac:dyDescent="0.3">
      <c r="A811" s="55" t="s">
        <v>417</v>
      </c>
      <c r="B811" s="72" t="s">
        <v>355</v>
      </c>
      <c r="C811" s="6" t="s">
        <v>245</v>
      </c>
      <c r="D811" s="8" t="s">
        <v>418</v>
      </c>
      <c r="E811" s="73"/>
      <c r="F811" s="65">
        <f t="shared" ref="F811" si="243">+F812</f>
        <v>2077.5</v>
      </c>
    </row>
    <row r="812" spans="1:6" s="25" customFormat="1" ht="20.25" x14ac:dyDescent="0.3">
      <c r="A812" s="38" t="s">
        <v>940</v>
      </c>
      <c r="B812" s="72" t="s">
        <v>355</v>
      </c>
      <c r="C812" s="6" t="s">
        <v>245</v>
      </c>
      <c r="D812" s="8" t="s">
        <v>418</v>
      </c>
      <c r="E812" s="73" t="s">
        <v>944</v>
      </c>
      <c r="F812" s="65">
        <v>2077.5</v>
      </c>
    </row>
    <row r="813" spans="1:6" ht="37.5" x14ac:dyDescent="0.3">
      <c r="A813" s="52" t="s">
        <v>393</v>
      </c>
      <c r="B813" s="72" t="s">
        <v>355</v>
      </c>
      <c r="C813" s="6" t="s">
        <v>245</v>
      </c>
      <c r="D813" s="8" t="s">
        <v>394</v>
      </c>
      <c r="E813" s="73"/>
      <c r="F813" s="65">
        <f t="shared" ref="F813" si="244">SUM(F814)</f>
        <v>1167.5999999999997</v>
      </c>
    </row>
    <row r="814" spans="1:6" ht="80.25" customHeight="1" x14ac:dyDescent="0.3">
      <c r="A814" s="57" t="s">
        <v>772</v>
      </c>
      <c r="B814" s="72" t="s">
        <v>355</v>
      </c>
      <c r="C814" s="6" t="s">
        <v>245</v>
      </c>
      <c r="D814" s="8" t="s">
        <v>771</v>
      </c>
      <c r="E814" s="73"/>
      <c r="F814" s="65">
        <f t="shared" ref="F814" si="245">+F815</f>
        <v>1167.5999999999997</v>
      </c>
    </row>
    <row r="815" spans="1:6" s="25" customFormat="1" ht="37.5" x14ac:dyDescent="0.3">
      <c r="A815" s="38" t="s">
        <v>28</v>
      </c>
      <c r="B815" s="72" t="s">
        <v>355</v>
      </c>
      <c r="C815" s="6" t="s">
        <v>245</v>
      </c>
      <c r="D815" s="8" t="s">
        <v>771</v>
      </c>
      <c r="E815" s="73" t="s">
        <v>29</v>
      </c>
      <c r="F815" s="65">
        <v>1167.5999999999997</v>
      </c>
    </row>
    <row r="816" spans="1:6" ht="37.5" x14ac:dyDescent="0.3">
      <c r="A816" s="52" t="s">
        <v>395</v>
      </c>
      <c r="B816" s="72" t="s">
        <v>355</v>
      </c>
      <c r="C816" s="6" t="s">
        <v>245</v>
      </c>
      <c r="D816" s="8" t="s">
        <v>396</v>
      </c>
      <c r="E816" s="73"/>
      <c r="F816" s="65">
        <f t="shared" ref="F816" si="246">SUM(F817)</f>
        <v>6206.4</v>
      </c>
    </row>
    <row r="817" spans="1:6" ht="75" x14ac:dyDescent="0.3">
      <c r="A817" s="56" t="s">
        <v>818</v>
      </c>
      <c r="B817" s="72" t="s">
        <v>355</v>
      </c>
      <c r="C817" s="6" t="s">
        <v>245</v>
      </c>
      <c r="D817" s="8" t="s">
        <v>770</v>
      </c>
      <c r="E817" s="73"/>
      <c r="F817" s="65">
        <f t="shared" ref="F817" si="247">+F818</f>
        <v>6206.4</v>
      </c>
    </row>
    <row r="818" spans="1:6" s="25" customFormat="1" ht="37.5" x14ac:dyDescent="0.3">
      <c r="A818" s="38" t="s">
        <v>28</v>
      </c>
      <c r="B818" s="72" t="s">
        <v>355</v>
      </c>
      <c r="C818" s="6" t="s">
        <v>245</v>
      </c>
      <c r="D818" s="8" t="s">
        <v>770</v>
      </c>
      <c r="E818" s="73" t="s">
        <v>29</v>
      </c>
      <c r="F818" s="65">
        <v>6206.4</v>
      </c>
    </row>
    <row r="819" spans="1:6" ht="20.25" x14ac:dyDescent="0.3">
      <c r="A819" s="49" t="s">
        <v>814</v>
      </c>
      <c r="B819" s="72" t="s">
        <v>355</v>
      </c>
      <c r="C819" s="6" t="s">
        <v>245</v>
      </c>
      <c r="D819" s="6" t="s">
        <v>491</v>
      </c>
      <c r="E819" s="73"/>
      <c r="F819" s="65">
        <f t="shared" ref="F819" si="248">F820+F827+F838</f>
        <v>20452.800000000003</v>
      </c>
    </row>
    <row r="820" spans="1:6" ht="20.25" x14ac:dyDescent="0.3">
      <c r="A820" s="49" t="s">
        <v>85</v>
      </c>
      <c r="B820" s="72" t="s">
        <v>355</v>
      </c>
      <c r="C820" s="6" t="s">
        <v>245</v>
      </c>
      <c r="D820" s="8" t="s">
        <v>492</v>
      </c>
      <c r="E820" s="73"/>
      <c r="F820" s="65">
        <f t="shared" ref="F820" si="249">F821+F825</f>
        <v>3027.4</v>
      </c>
    </row>
    <row r="821" spans="1:6" ht="37.5" x14ac:dyDescent="0.3">
      <c r="A821" s="49" t="s">
        <v>493</v>
      </c>
      <c r="B821" s="72" t="s">
        <v>355</v>
      </c>
      <c r="C821" s="6" t="s">
        <v>245</v>
      </c>
      <c r="D821" s="8" t="s">
        <v>494</v>
      </c>
      <c r="E821" s="73"/>
      <c r="F821" s="65">
        <f t="shared" ref="F821" si="250">SUM(F822:F824)</f>
        <v>315.60000000000002</v>
      </c>
    </row>
    <row r="822" spans="1:6" s="25" customFormat="1" ht="20.25" x14ac:dyDescent="0.3">
      <c r="A822" s="38" t="s">
        <v>101</v>
      </c>
      <c r="B822" s="72" t="s">
        <v>355</v>
      </c>
      <c r="C822" s="6" t="s">
        <v>245</v>
      </c>
      <c r="D822" s="8" t="s">
        <v>494</v>
      </c>
      <c r="E822" s="73" t="s">
        <v>102</v>
      </c>
      <c r="F822" s="65">
        <v>49.6</v>
      </c>
    </row>
    <row r="823" spans="1:6" s="25" customFormat="1" ht="37.5" x14ac:dyDescent="0.3">
      <c r="A823" s="38" t="s">
        <v>28</v>
      </c>
      <c r="B823" s="72" t="s">
        <v>355</v>
      </c>
      <c r="C823" s="6" t="s">
        <v>245</v>
      </c>
      <c r="D823" s="8" t="s">
        <v>494</v>
      </c>
      <c r="E823" s="73" t="s">
        <v>29</v>
      </c>
      <c r="F823" s="65">
        <v>136.1</v>
      </c>
    </row>
    <row r="824" spans="1:6" s="25" customFormat="1" ht="20.25" x14ac:dyDescent="0.3">
      <c r="A824" s="56" t="s">
        <v>113</v>
      </c>
      <c r="B824" s="72" t="s">
        <v>355</v>
      </c>
      <c r="C824" s="6" t="s">
        <v>245</v>
      </c>
      <c r="D824" s="8" t="s">
        <v>494</v>
      </c>
      <c r="E824" s="73" t="s">
        <v>114</v>
      </c>
      <c r="F824" s="65">
        <v>129.9</v>
      </c>
    </row>
    <row r="825" spans="1:6" ht="28.5" customHeight="1" x14ac:dyDescent="0.3">
      <c r="A825" s="52" t="s">
        <v>495</v>
      </c>
      <c r="B825" s="72" t="s">
        <v>355</v>
      </c>
      <c r="C825" s="6" t="s">
        <v>245</v>
      </c>
      <c r="D825" s="8" t="s">
        <v>496</v>
      </c>
      <c r="E825" s="73"/>
      <c r="F825" s="65">
        <f t="shared" ref="F825" si="251">SUM(F826)</f>
        <v>2711.8</v>
      </c>
    </row>
    <row r="826" spans="1:6" s="25" customFormat="1" ht="20.25" x14ac:dyDescent="0.3">
      <c r="A826" s="44" t="s">
        <v>382</v>
      </c>
      <c r="B826" s="72" t="s">
        <v>355</v>
      </c>
      <c r="C826" s="6" t="s">
        <v>245</v>
      </c>
      <c r="D826" s="8" t="s">
        <v>496</v>
      </c>
      <c r="E826" s="73" t="s">
        <v>14</v>
      </c>
      <c r="F826" s="65">
        <v>2711.8</v>
      </c>
    </row>
    <row r="827" spans="1:6" ht="37.5" x14ac:dyDescent="0.3">
      <c r="A827" s="37" t="s">
        <v>16</v>
      </c>
      <c r="B827" s="72" t="s">
        <v>355</v>
      </c>
      <c r="C827" s="6" t="s">
        <v>245</v>
      </c>
      <c r="D827" s="8" t="s">
        <v>497</v>
      </c>
      <c r="E827" s="73"/>
      <c r="F827" s="65">
        <f>+F831+F836+F828</f>
        <v>14204.100000000002</v>
      </c>
    </row>
    <row r="828" spans="1:6" ht="20.25" x14ac:dyDescent="0.3">
      <c r="A828" s="37" t="s">
        <v>947</v>
      </c>
      <c r="B828" s="72" t="s">
        <v>355</v>
      </c>
      <c r="C828" s="6" t="s">
        <v>245</v>
      </c>
      <c r="D828" s="8" t="s">
        <v>945</v>
      </c>
      <c r="E828" s="73"/>
      <c r="F828" s="65">
        <f t="shared" ref="F828" si="252">+F829</f>
        <v>716.2</v>
      </c>
    </row>
    <row r="829" spans="1:6" ht="20.25" x14ac:dyDescent="0.3">
      <c r="A829" s="37" t="s">
        <v>948</v>
      </c>
      <c r="B829" s="72" t="s">
        <v>355</v>
      </c>
      <c r="C829" s="6" t="s">
        <v>245</v>
      </c>
      <c r="D829" s="8" t="s">
        <v>946</v>
      </c>
      <c r="E829" s="73"/>
      <c r="F829" s="65">
        <f>+F830</f>
        <v>716.2</v>
      </c>
    </row>
    <row r="830" spans="1:6" s="25" customFormat="1" ht="20.25" x14ac:dyDescent="0.3">
      <c r="A830" s="38" t="s">
        <v>940</v>
      </c>
      <c r="B830" s="72" t="s">
        <v>355</v>
      </c>
      <c r="C830" s="6" t="s">
        <v>245</v>
      </c>
      <c r="D830" s="6" t="s">
        <v>946</v>
      </c>
      <c r="E830" s="73" t="s">
        <v>944</v>
      </c>
      <c r="F830" s="65">
        <v>716.2</v>
      </c>
    </row>
    <row r="831" spans="1:6" ht="20.25" x14ac:dyDescent="0.3">
      <c r="A831" s="37" t="s">
        <v>52</v>
      </c>
      <c r="B831" s="72" t="s">
        <v>355</v>
      </c>
      <c r="C831" s="6" t="s">
        <v>245</v>
      </c>
      <c r="D831" s="8" t="s">
        <v>498</v>
      </c>
      <c r="E831" s="73"/>
      <c r="F831" s="65">
        <f t="shared" ref="F831" si="253">+F832</f>
        <v>9134.0000000000018</v>
      </c>
    </row>
    <row r="832" spans="1:6" ht="20.25" x14ac:dyDescent="0.3">
      <c r="A832" s="37" t="s">
        <v>499</v>
      </c>
      <c r="B832" s="72" t="s">
        <v>355</v>
      </c>
      <c r="C832" s="6" t="s">
        <v>245</v>
      </c>
      <c r="D832" s="8" t="s">
        <v>500</v>
      </c>
      <c r="E832" s="73"/>
      <c r="F832" s="65">
        <f>+F833+F834+F835</f>
        <v>9134.0000000000018</v>
      </c>
    </row>
    <row r="833" spans="1:6" s="25" customFormat="1" ht="37.5" x14ac:dyDescent="0.3">
      <c r="A833" s="38" t="s">
        <v>43</v>
      </c>
      <c r="B833" s="72" t="s">
        <v>355</v>
      </c>
      <c r="C833" s="6" t="s">
        <v>245</v>
      </c>
      <c r="D833" s="6" t="s">
        <v>500</v>
      </c>
      <c r="E833" s="73" t="s">
        <v>44</v>
      </c>
      <c r="F833" s="65">
        <v>8201.1</v>
      </c>
    </row>
    <row r="834" spans="1:6" s="25" customFormat="1" ht="37.5" x14ac:dyDescent="0.3">
      <c r="A834" s="38" t="s">
        <v>28</v>
      </c>
      <c r="B834" s="72" t="s">
        <v>355</v>
      </c>
      <c r="C834" s="6" t="s">
        <v>245</v>
      </c>
      <c r="D834" s="6" t="s">
        <v>500</v>
      </c>
      <c r="E834" s="73" t="s">
        <v>29</v>
      </c>
      <c r="F834" s="65">
        <v>930.69999999999993</v>
      </c>
    </row>
    <row r="835" spans="1:6" s="25" customFormat="1" ht="37.5" x14ac:dyDescent="0.3">
      <c r="A835" s="38" t="s">
        <v>413</v>
      </c>
      <c r="B835" s="72" t="s">
        <v>355</v>
      </c>
      <c r="C835" s="6" t="s">
        <v>245</v>
      </c>
      <c r="D835" s="6" t="s">
        <v>500</v>
      </c>
      <c r="E835" s="73" t="s">
        <v>414</v>
      </c>
      <c r="F835" s="65">
        <v>2.2000000000000002</v>
      </c>
    </row>
    <row r="836" spans="1:6" ht="37.5" x14ac:dyDescent="0.3">
      <c r="A836" s="37" t="s">
        <v>22</v>
      </c>
      <c r="B836" s="72" t="s">
        <v>355</v>
      </c>
      <c r="C836" s="6" t="s">
        <v>245</v>
      </c>
      <c r="D836" s="6" t="s">
        <v>715</v>
      </c>
      <c r="E836" s="73" t="s">
        <v>27</v>
      </c>
      <c r="F836" s="65">
        <f t="shared" ref="F836" si="254">+F837</f>
        <v>4353.8999999999996</v>
      </c>
    </row>
    <row r="837" spans="1:6" s="25" customFormat="1" ht="37.5" x14ac:dyDescent="0.3">
      <c r="A837" s="38" t="s">
        <v>43</v>
      </c>
      <c r="B837" s="74" t="s">
        <v>355</v>
      </c>
      <c r="C837" s="7" t="s">
        <v>245</v>
      </c>
      <c r="D837" s="7" t="s">
        <v>715</v>
      </c>
      <c r="E837" s="75" t="s">
        <v>44</v>
      </c>
      <c r="F837" s="65">
        <v>4353.8999999999996</v>
      </c>
    </row>
    <row r="838" spans="1:6" ht="20.25" x14ac:dyDescent="0.3">
      <c r="A838" s="49" t="s">
        <v>199</v>
      </c>
      <c r="B838" s="72" t="s">
        <v>355</v>
      </c>
      <c r="C838" s="6" t="s">
        <v>245</v>
      </c>
      <c r="D838" s="8" t="s">
        <v>501</v>
      </c>
      <c r="E838" s="73"/>
      <c r="F838" s="65">
        <f>+F839+F846</f>
        <v>3221.3</v>
      </c>
    </row>
    <row r="839" spans="1:6" ht="28.5" customHeight="1" x14ac:dyDescent="0.3">
      <c r="A839" s="49" t="s">
        <v>502</v>
      </c>
      <c r="B839" s="72" t="s">
        <v>355</v>
      </c>
      <c r="C839" s="6" t="s">
        <v>245</v>
      </c>
      <c r="D839" s="8" t="s">
        <v>503</v>
      </c>
      <c r="E839" s="73"/>
      <c r="F839" s="65">
        <f t="shared" ref="F839" si="255">+F840+F842+F844</f>
        <v>2652.6</v>
      </c>
    </row>
    <row r="840" spans="1:6" ht="20.25" x14ac:dyDescent="0.3">
      <c r="A840" s="49" t="s">
        <v>504</v>
      </c>
      <c r="B840" s="72" t="s">
        <v>355</v>
      </c>
      <c r="C840" s="6" t="s">
        <v>245</v>
      </c>
      <c r="D840" s="8" t="s">
        <v>505</v>
      </c>
      <c r="E840" s="73"/>
      <c r="F840" s="65">
        <f t="shared" ref="F840" si="256">+F841</f>
        <v>2000</v>
      </c>
    </row>
    <row r="841" spans="1:6" s="25" customFormat="1" ht="37.5" x14ac:dyDescent="0.3">
      <c r="A841" s="38" t="s">
        <v>413</v>
      </c>
      <c r="B841" s="72" t="s">
        <v>355</v>
      </c>
      <c r="C841" s="6" t="s">
        <v>245</v>
      </c>
      <c r="D841" s="8" t="s">
        <v>505</v>
      </c>
      <c r="E841" s="73" t="s">
        <v>414</v>
      </c>
      <c r="F841" s="65">
        <v>2000</v>
      </c>
    </row>
    <row r="842" spans="1:6" ht="20.25" x14ac:dyDescent="0.3">
      <c r="A842" s="49" t="s">
        <v>506</v>
      </c>
      <c r="B842" s="72" t="s">
        <v>355</v>
      </c>
      <c r="C842" s="6" t="s">
        <v>245</v>
      </c>
      <c r="D842" s="8" t="s">
        <v>507</v>
      </c>
      <c r="E842" s="73"/>
      <c r="F842" s="65">
        <f t="shared" ref="F842" si="257">+F843</f>
        <v>452.59999999999997</v>
      </c>
    </row>
    <row r="843" spans="1:6" s="25" customFormat="1" ht="37.5" x14ac:dyDescent="0.3">
      <c r="A843" s="38" t="s">
        <v>413</v>
      </c>
      <c r="B843" s="72" t="s">
        <v>355</v>
      </c>
      <c r="C843" s="6" t="s">
        <v>245</v>
      </c>
      <c r="D843" s="8" t="s">
        <v>507</v>
      </c>
      <c r="E843" s="73" t="s">
        <v>414</v>
      </c>
      <c r="F843" s="65">
        <v>452.59999999999997</v>
      </c>
    </row>
    <row r="844" spans="1:6" ht="20.25" x14ac:dyDescent="0.3">
      <c r="A844" s="49" t="s">
        <v>508</v>
      </c>
      <c r="B844" s="72" t="s">
        <v>355</v>
      </c>
      <c r="C844" s="6" t="s">
        <v>245</v>
      </c>
      <c r="D844" s="8" t="s">
        <v>509</v>
      </c>
      <c r="E844" s="73"/>
      <c r="F844" s="65">
        <f t="shared" ref="F844" si="258">+F845</f>
        <v>200</v>
      </c>
    </row>
    <row r="845" spans="1:6" s="25" customFormat="1" ht="37.5" x14ac:dyDescent="0.3">
      <c r="A845" s="38" t="s">
        <v>413</v>
      </c>
      <c r="B845" s="72" t="s">
        <v>355</v>
      </c>
      <c r="C845" s="6" t="s">
        <v>245</v>
      </c>
      <c r="D845" s="8" t="s">
        <v>509</v>
      </c>
      <c r="E845" s="73" t="s">
        <v>414</v>
      </c>
      <c r="F845" s="65">
        <v>200</v>
      </c>
    </row>
    <row r="846" spans="1:6" ht="37.5" x14ac:dyDescent="0.3">
      <c r="A846" s="49" t="s">
        <v>510</v>
      </c>
      <c r="B846" s="72" t="s">
        <v>355</v>
      </c>
      <c r="C846" s="6" t="s">
        <v>245</v>
      </c>
      <c r="D846" s="8" t="s">
        <v>511</v>
      </c>
      <c r="E846" s="73"/>
      <c r="F846" s="65">
        <f t="shared" ref="F846:F847" si="259">+F847</f>
        <v>568.70000000000005</v>
      </c>
    </row>
    <row r="847" spans="1:6" ht="20.25" x14ac:dyDescent="0.3">
      <c r="A847" s="49" t="s">
        <v>512</v>
      </c>
      <c r="B847" s="72" t="s">
        <v>355</v>
      </c>
      <c r="C847" s="6" t="s">
        <v>245</v>
      </c>
      <c r="D847" s="8" t="s">
        <v>513</v>
      </c>
      <c r="E847" s="73"/>
      <c r="F847" s="65">
        <f t="shared" si="259"/>
        <v>568.70000000000005</v>
      </c>
    </row>
    <row r="848" spans="1:6" s="25" customFormat="1" ht="20.25" x14ac:dyDescent="0.3">
      <c r="A848" s="38" t="s">
        <v>514</v>
      </c>
      <c r="B848" s="72" t="s">
        <v>355</v>
      </c>
      <c r="C848" s="6" t="s">
        <v>245</v>
      </c>
      <c r="D848" s="8" t="s">
        <v>513</v>
      </c>
      <c r="E848" s="73" t="s">
        <v>515</v>
      </c>
      <c r="F848" s="65">
        <v>568.70000000000005</v>
      </c>
    </row>
    <row r="849" spans="1:6" ht="56.25" x14ac:dyDescent="0.3">
      <c r="A849" s="42" t="s">
        <v>438</v>
      </c>
      <c r="B849" s="74" t="s">
        <v>355</v>
      </c>
      <c r="C849" s="7" t="s">
        <v>245</v>
      </c>
      <c r="D849" s="6" t="s">
        <v>439</v>
      </c>
      <c r="E849" s="75"/>
      <c r="F849" s="66">
        <f t="shared" ref="F849:F852" si="260">SUM(F850)</f>
        <v>180</v>
      </c>
    </row>
    <row r="850" spans="1:6" ht="37.5" x14ac:dyDescent="0.3">
      <c r="A850" s="42" t="s">
        <v>440</v>
      </c>
      <c r="B850" s="74" t="s">
        <v>355</v>
      </c>
      <c r="C850" s="7" t="s">
        <v>245</v>
      </c>
      <c r="D850" s="6" t="s">
        <v>441</v>
      </c>
      <c r="E850" s="75"/>
      <c r="F850" s="65">
        <f t="shared" si="260"/>
        <v>180</v>
      </c>
    </row>
    <row r="851" spans="1:6" ht="20.25" x14ac:dyDescent="0.3">
      <c r="A851" s="42" t="s">
        <v>24</v>
      </c>
      <c r="B851" s="74" t="s">
        <v>355</v>
      </c>
      <c r="C851" s="7" t="s">
        <v>245</v>
      </c>
      <c r="D851" s="6" t="s">
        <v>516</v>
      </c>
      <c r="E851" s="75"/>
      <c r="F851" s="65">
        <f t="shared" si="260"/>
        <v>180</v>
      </c>
    </row>
    <row r="852" spans="1:6" ht="56.25" x14ac:dyDescent="0.3">
      <c r="A852" s="42" t="s">
        <v>517</v>
      </c>
      <c r="B852" s="74" t="s">
        <v>355</v>
      </c>
      <c r="C852" s="7" t="s">
        <v>245</v>
      </c>
      <c r="D852" s="6" t="s">
        <v>518</v>
      </c>
      <c r="E852" s="75"/>
      <c r="F852" s="65">
        <f t="shared" si="260"/>
        <v>180</v>
      </c>
    </row>
    <row r="853" spans="1:6" s="25" customFormat="1" ht="37.5" x14ac:dyDescent="0.3">
      <c r="A853" s="56" t="s">
        <v>413</v>
      </c>
      <c r="B853" s="74" t="s">
        <v>355</v>
      </c>
      <c r="C853" s="7" t="s">
        <v>245</v>
      </c>
      <c r="D853" s="6" t="s">
        <v>518</v>
      </c>
      <c r="E853" s="75" t="s">
        <v>414</v>
      </c>
      <c r="F853" s="65">
        <v>180</v>
      </c>
    </row>
    <row r="854" spans="1:6" ht="56.25" x14ac:dyDescent="0.3">
      <c r="A854" s="37" t="s">
        <v>170</v>
      </c>
      <c r="B854" s="74" t="s">
        <v>355</v>
      </c>
      <c r="C854" s="7" t="s">
        <v>245</v>
      </c>
      <c r="D854" s="6" t="s">
        <v>171</v>
      </c>
      <c r="E854" s="73"/>
      <c r="F854" s="65">
        <f t="shared" ref="F854:F855" si="261">F855</f>
        <v>120</v>
      </c>
    </row>
    <row r="855" spans="1:6" ht="20.25" x14ac:dyDescent="0.3">
      <c r="A855" s="37" t="s">
        <v>26</v>
      </c>
      <c r="B855" s="74" t="s">
        <v>355</v>
      </c>
      <c r="C855" s="7" t="s">
        <v>245</v>
      </c>
      <c r="D855" s="8" t="s">
        <v>172</v>
      </c>
      <c r="E855" s="73"/>
      <c r="F855" s="65">
        <f t="shared" si="261"/>
        <v>120</v>
      </c>
    </row>
    <row r="856" spans="1:6" ht="37.5" x14ac:dyDescent="0.3">
      <c r="A856" s="37" t="s">
        <v>204</v>
      </c>
      <c r="B856" s="74" t="s">
        <v>355</v>
      </c>
      <c r="C856" s="7" t="s">
        <v>245</v>
      </c>
      <c r="D856" s="8" t="s">
        <v>679</v>
      </c>
      <c r="E856" s="75"/>
      <c r="F856" s="65">
        <f t="shared" ref="F856" si="262">F857</f>
        <v>120</v>
      </c>
    </row>
    <row r="857" spans="1:6" ht="37.5" x14ac:dyDescent="0.3">
      <c r="A857" s="49" t="s">
        <v>209</v>
      </c>
      <c r="B857" s="74" t="s">
        <v>355</v>
      </c>
      <c r="C857" s="7" t="s">
        <v>245</v>
      </c>
      <c r="D857" s="8" t="s">
        <v>680</v>
      </c>
      <c r="E857" s="75"/>
      <c r="F857" s="65">
        <f t="shared" ref="F857" si="263">+F858</f>
        <v>120</v>
      </c>
    </row>
    <row r="858" spans="1:6" s="25" customFormat="1" ht="20.25" x14ac:dyDescent="0.3">
      <c r="A858" s="44" t="s">
        <v>382</v>
      </c>
      <c r="B858" s="74" t="s">
        <v>355</v>
      </c>
      <c r="C858" s="7" t="s">
        <v>245</v>
      </c>
      <c r="D858" s="8" t="s">
        <v>680</v>
      </c>
      <c r="E858" s="73" t="s">
        <v>14</v>
      </c>
      <c r="F858" s="65">
        <v>120</v>
      </c>
    </row>
    <row r="859" spans="1:6" ht="75" x14ac:dyDescent="0.3">
      <c r="A859" s="39" t="s">
        <v>7</v>
      </c>
      <c r="B859" s="72" t="s">
        <v>355</v>
      </c>
      <c r="C859" s="6" t="s">
        <v>245</v>
      </c>
      <c r="D859" s="6" t="s">
        <v>6</v>
      </c>
      <c r="E859" s="73"/>
      <c r="F859" s="65">
        <f t="shared" ref="F859" si="264">+F860</f>
        <v>220.70000000000002</v>
      </c>
    </row>
    <row r="860" spans="1:6" ht="37.5" x14ac:dyDescent="0.3">
      <c r="A860" s="37" t="s">
        <v>46</v>
      </c>
      <c r="B860" s="74" t="s">
        <v>355</v>
      </c>
      <c r="C860" s="7" t="s">
        <v>245</v>
      </c>
      <c r="D860" s="7" t="s">
        <v>47</v>
      </c>
      <c r="E860" s="75"/>
      <c r="F860" s="65">
        <f>+F861+F868+F865</f>
        <v>220.70000000000002</v>
      </c>
    </row>
    <row r="861" spans="1:6" ht="37.5" x14ac:dyDescent="0.3">
      <c r="A861" s="37" t="s">
        <v>104</v>
      </c>
      <c r="B861" s="72" t="s">
        <v>355</v>
      </c>
      <c r="C861" s="6" t="s">
        <v>245</v>
      </c>
      <c r="D861" s="6" t="s">
        <v>105</v>
      </c>
      <c r="E861" s="73" t="s">
        <v>27</v>
      </c>
      <c r="F861" s="65">
        <f>+F862</f>
        <v>188</v>
      </c>
    </row>
    <row r="862" spans="1:6" ht="24.75" customHeight="1" x14ac:dyDescent="0.3">
      <c r="A862" s="37" t="s">
        <v>106</v>
      </c>
      <c r="B862" s="72" t="s">
        <v>355</v>
      </c>
      <c r="C862" s="6" t="s">
        <v>245</v>
      </c>
      <c r="D862" s="6" t="s">
        <v>107</v>
      </c>
      <c r="E862" s="73"/>
      <c r="F862" s="65">
        <f t="shared" ref="F862:F863" si="265">+F863</f>
        <v>188</v>
      </c>
    </row>
    <row r="863" spans="1:6" ht="43.5" customHeight="1" x14ac:dyDescent="0.3">
      <c r="A863" s="37" t="s">
        <v>803</v>
      </c>
      <c r="B863" s="72" t="s">
        <v>355</v>
      </c>
      <c r="C863" s="6" t="s">
        <v>245</v>
      </c>
      <c r="D863" s="6" t="s">
        <v>519</v>
      </c>
      <c r="E863" s="73"/>
      <c r="F863" s="65">
        <f t="shared" si="265"/>
        <v>188</v>
      </c>
    </row>
    <row r="864" spans="1:6" s="25" customFormat="1" ht="37.5" x14ac:dyDescent="0.3">
      <c r="A864" s="38" t="s">
        <v>28</v>
      </c>
      <c r="B864" s="74" t="s">
        <v>355</v>
      </c>
      <c r="C864" s="7" t="s">
        <v>245</v>
      </c>
      <c r="D864" s="7" t="s">
        <v>519</v>
      </c>
      <c r="E864" s="75" t="s">
        <v>29</v>
      </c>
      <c r="F864" s="65">
        <v>188</v>
      </c>
    </row>
    <row r="865" spans="1:6" ht="37.5" x14ac:dyDescent="0.3">
      <c r="A865" s="39" t="s">
        <v>16</v>
      </c>
      <c r="B865" s="74" t="s">
        <v>355</v>
      </c>
      <c r="C865" s="7" t="s">
        <v>245</v>
      </c>
      <c r="D865" s="7" t="s">
        <v>51</v>
      </c>
      <c r="E865" s="75"/>
      <c r="F865" s="65">
        <f>+F866</f>
        <v>23.4</v>
      </c>
    </row>
    <row r="866" spans="1:6" ht="56.25" x14ac:dyDescent="0.3">
      <c r="A866" s="40" t="s">
        <v>957</v>
      </c>
      <c r="B866" s="72" t="s">
        <v>355</v>
      </c>
      <c r="C866" s="6" t="s">
        <v>245</v>
      </c>
      <c r="D866" s="6" t="s">
        <v>956</v>
      </c>
      <c r="E866" s="73" t="s">
        <v>27</v>
      </c>
      <c r="F866" s="65">
        <f t="shared" ref="F866" si="266">+F867</f>
        <v>23.4</v>
      </c>
    </row>
    <row r="867" spans="1:6" s="25" customFormat="1" ht="37.5" x14ac:dyDescent="0.3">
      <c r="A867" s="38" t="s">
        <v>43</v>
      </c>
      <c r="B867" s="74" t="s">
        <v>355</v>
      </c>
      <c r="C867" s="7" t="s">
        <v>245</v>
      </c>
      <c r="D867" s="7" t="s">
        <v>956</v>
      </c>
      <c r="E867" s="75" t="s">
        <v>44</v>
      </c>
      <c r="F867" s="65">
        <v>23.4</v>
      </c>
    </row>
    <row r="868" spans="1:6" ht="20.25" x14ac:dyDescent="0.3">
      <c r="A868" s="39" t="s">
        <v>24</v>
      </c>
      <c r="B868" s="74" t="s">
        <v>355</v>
      </c>
      <c r="C868" s="7" t="s">
        <v>245</v>
      </c>
      <c r="D868" s="7" t="s">
        <v>124</v>
      </c>
      <c r="E868" s="75"/>
      <c r="F868" s="65">
        <f>+F869</f>
        <v>9.3000000000000007</v>
      </c>
    </row>
    <row r="869" spans="1:6" ht="56.25" x14ac:dyDescent="0.3">
      <c r="A869" s="36" t="s">
        <v>694</v>
      </c>
      <c r="B869" s="72" t="s">
        <v>355</v>
      </c>
      <c r="C869" s="6" t="s">
        <v>245</v>
      </c>
      <c r="D869" s="6" t="s">
        <v>125</v>
      </c>
      <c r="E869" s="73" t="s">
        <v>27</v>
      </c>
      <c r="F869" s="65">
        <f t="shared" ref="F869" si="267">+F870</f>
        <v>9.3000000000000007</v>
      </c>
    </row>
    <row r="870" spans="1:6" s="25" customFormat="1" ht="37.5" x14ac:dyDescent="0.3">
      <c r="A870" s="38" t="s">
        <v>43</v>
      </c>
      <c r="B870" s="74" t="s">
        <v>355</v>
      </c>
      <c r="C870" s="7" t="s">
        <v>245</v>
      </c>
      <c r="D870" s="7" t="s">
        <v>125</v>
      </c>
      <c r="E870" s="75" t="s">
        <v>44</v>
      </c>
      <c r="F870" s="65">
        <v>9.3000000000000007</v>
      </c>
    </row>
    <row r="871" spans="1:6" ht="20.25" x14ac:dyDescent="0.3">
      <c r="A871" s="49" t="s">
        <v>36</v>
      </c>
      <c r="B871" s="72" t="s">
        <v>355</v>
      </c>
      <c r="C871" s="6" t="s">
        <v>245</v>
      </c>
      <c r="D871" s="6" t="s">
        <v>37</v>
      </c>
      <c r="E871" s="73"/>
      <c r="F871" s="65">
        <f t="shared" ref="F871:F872" si="268">+F872</f>
        <v>64.599999999999994</v>
      </c>
    </row>
    <row r="872" spans="1:6" ht="20.25" x14ac:dyDescent="0.3">
      <c r="A872" s="49" t="s">
        <v>791</v>
      </c>
      <c r="B872" s="72" t="s">
        <v>355</v>
      </c>
      <c r="C872" s="6" t="s">
        <v>245</v>
      </c>
      <c r="D872" s="8" t="s">
        <v>792</v>
      </c>
      <c r="E872" s="73"/>
      <c r="F872" s="65">
        <f t="shared" si="268"/>
        <v>64.599999999999994</v>
      </c>
    </row>
    <row r="873" spans="1:6" ht="20.25" x14ac:dyDescent="0.3">
      <c r="A873" s="49" t="s">
        <v>808</v>
      </c>
      <c r="B873" s="72" t="s">
        <v>355</v>
      </c>
      <c r="C873" s="6" t="s">
        <v>245</v>
      </c>
      <c r="D873" s="8" t="s">
        <v>805</v>
      </c>
      <c r="E873" s="73"/>
      <c r="F873" s="65">
        <f>SUM(F874:F875)</f>
        <v>64.599999999999994</v>
      </c>
    </row>
    <row r="874" spans="1:6" s="25" customFormat="1" ht="20.25" x14ac:dyDescent="0.3">
      <c r="A874" s="44" t="s">
        <v>850</v>
      </c>
      <c r="B874" s="72" t="s">
        <v>355</v>
      </c>
      <c r="C874" s="6" t="s">
        <v>245</v>
      </c>
      <c r="D874" s="7" t="s">
        <v>805</v>
      </c>
      <c r="E874" s="73" t="s">
        <v>849</v>
      </c>
      <c r="F874" s="65">
        <v>62</v>
      </c>
    </row>
    <row r="875" spans="1:6" s="25" customFormat="1" ht="20.25" x14ac:dyDescent="0.3">
      <c r="A875" s="38" t="s">
        <v>30</v>
      </c>
      <c r="B875" s="72" t="s">
        <v>355</v>
      </c>
      <c r="C875" s="6" t="s">
        <v>245</v>
      </c>
      <c r="D875" s="7" t="s">
        <v>805</v>
      </c>
      <c r="E875" s="73" t="s">
        <v>31</v>
      </c>
      <c r="F875" s="65">
        <v>2.6</v>
      </c>
    </row>
    <row r="876" spans="1:6" s="23" customFormat="1" ht="25.5" customHeight="1" x14ac:dyDescent="0.3">
      <c r="A876" s="58" t="s">
        <v>520</v>
      </c>
      <c r="B876" s="83" t="s">
        <v>226</v>
      </c>
      <c r="C876" s="18" t="s">
        <v>0</v>
      </c>
      <c r="D876" s="18"/>
      <c r="E876" s="81"/>
      <c r="F876" s="69">
        <f>SUM(F877+F1003)</f>
        <v>243059.1</v>
      </c>
    </row>
    <row r="877" spans="1:6" s="10" customFormat="1" ht="20.25" x14ac:dyDescent="0.3">
      <c r="A877" s="39" t="s">
        <v>521</v>
      </c>
      <c r="B877" s="74" t="s">
        <v>226</v>
      </c>
      <c r="C877" s="7" t="s">
        <v>13</v>
      </c>
      <c r="D877" s="7"/>
      <c r="E877" s="75"/>
      <c r="F877" s="66">
        <f>SUM(F878+F967+F975+F980+F987+F1000+F962)</f>
        <v>230744.9</v>
      </c>
    </row>
    <row r="878" spans="1:6" s="10" customFormat="1" ht="56.25" x14ac:dyDescent="0.3">
      <c r="A878" s="44" t="s">
        <v>438</v>
      </c>
      <c r="B878" s="74" t="s">
        <v>226</v>
      </c>
      <c r="C878" s="7" t="s">
        <v>13</v>
      </c>
      <c r="D878" s="13" t="s">
        <v>439</v>
      </c>
      <c r="E878" s="75"/>
      <c r="F878" s="66">
        <f>SUM(F879+F916+F957)</f>
        <v>212995.40000000002</v>
      </c>
    </row>
    <row r="879" spans="1:6" s="10" customFormat="1" ht="37.5" x14ac:dyDescent="0.3">
      <c r="A879" s="42" t="s">
        <v>522</v>
      </c>
      <c r="B879" s="74" t="s">
        <v>226</v>
      </c>
      <c r="C879" s="7" t="s">
        <v>13</v>
      </c>
      <c r="D879" s="6" t="s">
        <v>523</v>
      </c>
      <c r="E879" s="75"/>
      <c r="F879" s="66">
        <f>SUM(F880+F885+F895+F900+F905+F913)</f>
        <v>70519.700000000012</v>
      </c>
    </row>
    <row r="880" spans="1:6" s="10" customFormat="1" ht="37.5" x14ac:dyDescent="0.3">
      <c r="A880" s="42" t="s">
        <v>313</v>
      </c>
      <c r="B880" s="74" t="s">
        <v>226</v>
      </c>
      <c r="C880" s="7" t="s">
        <v>13</v>
      </c>
      <c r="D880" s="13" t="s">
        <v>524</v>
      </c>
      <c r="E880" s="75"/>
      <c r="F880" s="66">
        <f t="shared" ref="F880" si="269">SUM(F881,F883)</f>
        <v>6120.2999999999993</v>
      </c>
    </row>
    <row r="881" spans="1:6" s="10" customFormat="1" ht="20.25" x14ac:dyDescent="0.3">
      <c r="A881" s="42" t="s">
        <v>525</v>
      </c>
      <c r="B881" s="74" t="s">
        <v>226</v>
      </c>
      <c r="C881" s="7" t="s">
        <v>13</v>
      </c>
      <c r="D881" s="13" t="s">
        <v>526</v>
      </c>
      <c r="E881" s="75"/>
      <c r="F881" s="66">
        <f t="shared" ref="F881:F883" si="270">SUM(F882)</f>
        <v>3359.6</v>
      </c>
    </row>
    <row r="882" spans="1:6" s="28" customFormat="1" ht="37.5" x14ac:dyDescent="0.3">
      <c r="A882" s="43" t="s">
        <v>28</v>
      </c>
      <c r="B882" s="74" t="s">
        <v>226</v>
      </c>
      <c r="C882" s="7" t="s">
        <v>13</v>
      </c>
      <c r="D882" s="13" t="s">
        <v>527</v>
      </c>
      <c r="E882" s="75" t="s">
        <v>29</v>
      </c>
      <c r="F882" s="65">
        <v>3359.6</v>
      </c>
    </row>
    <row r="883" spans="1:6" s="10" customFormat="1" ht="22.5" customHeight="1" x14ac:dyDescent="0.3">
      <c r="A883" s="42" t="s">
        <v>528</v>
      </c>
      <c r="B883" s="74" t="s">
        <v>226</v>
      </c>
      <c r="C883" s="7" t="s">
        <v>13</v>
      </c>
      <c r="D883" s="13" t="s">
        <v>529</v>
      </c>
      <c r="E883" s="75"/>
      <c r="F883" s="66">
        <f t="shared" si="270"/>
        <v>2760.7</v>
      </c>
    </row>
    <row r="884" spans="1:6" s="28" customFormat="1" ht="37.5" x14ac:dyDescent="0.3">
      <c r="A884" s="43" t="s">
        <v>28</v>
      </c>
      <c r="B884" s="74" t="s">
        <v>226</v>
      </c>
      <c r="C884" s="7" t="s">
        <v>13</v>
      </c>
      <c r="D884" s="13" t="s">
        <v>529</v>
      </c>
      <c r="E884" s="75" t="s">
        <v>29</v>
      </c>
      <c r="F884" s="65">
        <v>2760.7</v>
      </c>
    </row>
    <row r="885" spans="1:6" s="10" customFormat="1" ht="20.25" x14ac:dyDescent="0.3">
      <c r="A885" s="42" t="s">
        <v>15</v>
      </c>
      <c r="B885" s="74" t="s">
        <v>226</v>
      </c>
      <c r="C885" s="7" t="s">
        <v>13</v>
      </c>
      <c r="D885" s="13" t="s">
        <v>530</v>
      </c>
      <c r="E885" s="75"/>
      <c r="F885" s="66">
        <f>SUM(F886+F888+F890)</f>
        <v>5059.8</v>
      </c>
    </row>
    <row r="886" spans="1:6" s="10" customFormat="1" ht="20.25" x14ac:dyDescent="0.3">
      <c r="A886" s="43" t="s">
        <v>365</v>
      </c>
      <c r="B886" s="74" t="s">
        <v>226</v>
      </c>
      <c r="C886" s="7" t="s">
        <v>13</v>
      </c>
      <c r="D886" s="13" t="s">
        <v>880</v>
      </c>
      <c r="E886" s="75"/>
      <c r="F886" s="66">
        <f t="shared" ref="F886:F888" si="271">SUM(F887)</f>
        <v>1287.8000000000002</v>
      </c>
    </row>
    <row r="887" spans="1:6" s="28" customFormat="1" ht="37.5" x14ac:dyDescent="0.3">
      <c r="A887" s="43" t="s">
        <v>28</v>
      </c>
      <c r="B887" s="74" t="s">
        <v>226</v>
      </c>
      <c r="C887" s="7" t="s">
        <v>13</v>
      </c>
      <c r="D887" s="13" t="s">
        <v>880</v>
      </c>
      <c r="E887" s="75" t="s">
        <v>29</v>
      </c>
      <c r="F887" s="65">
        <v>1287.8000000000002</v>
      </c>
    </row>
    <row r="888" spans="1:6" s="10" customFormat="1" ht="20.25" x14ac:dyDescent="0.3">
      <c r="A888" s="43" t="s">
        <v>531</v>
      </c>
      <c r="B888" s="74" t="s">
        <v>226</v>
      </c>
      <c r="C888" s="7" t="s">
        <v>13</v>
      </c>
      <c r="D888" s="13" t="s">
        <v>532</v>
      </c>
      <c r="E888" s="75"/>
      <c r="F888" s="66">
        <f t="shared" si="271"/>
        <v>3108.3</v>
      </c>
    </row>
    <row r="889" spans="1:6" s="28" customFormat="1" ht="37.5" x14ac:dyDescent="0.3">
      <c r="A889" s="43" t="s">
        <v>28</v>
      </c>
      <c r="B889" s="74" t="s">
        <v>226</v>
      </c>
      <c r="C889" s="7" t="s">
        <v>13</v>
      </c>
      <c r="D889" s="13" t="s">
        <v>532</v>
      </c>
      <c r="E889" s="75" t="s">
        <v>29</v>
      </c>
      <c r="F889" s="65">
        <v>3108.3</v>
      </c>
    </row>
    <row r="890" spans="1:6" s="10" customFormat="1" ht="39" customHeight="1" x14ac:dyDescent="0.3">
      <c r="A890" s="46" t="s">
        <v>762</v>
      </c>
      <c r="B890" s="74" t="s">
        <v>226</v>
      </c>
      <c r="C890" s="7" t="s">
        <v>13</v>
      </c>
      <c r="D890" s="13" t="s">
        <v>533</v>
      </c>
      <c r="E890" s="75"/>
      <c r="F890" s="66">
        <f t="shared" ref="F890" si="272">SUM(F891+F893)</f>
        <v>663.7</v>
      </c>
    </row>
    <row r="891" spans="1:6" s="10" customFormat="1" ht="37.5" x14ac:dyDescent="0.3">
      <c r="A891" s="46" t="s">
        <v>763</v>
      </c>
      <c r="B891" s="74" t="s">
        <v>226</v>
      </c>
      <c r="C891" s="7" t="s">
        <v>13</v>
      </c>
      <c r="D891" s="13" t="s">
        <v>765</v>
      </c>
      <c r="E891" s="75"/>
      <c r="F891" s="66">
        <f t="shared" ref="F891" si="273">SUM(F892)</f>
        <v>285.89999999999998</v>
      </c>
    </row>
    <row r="892" spans="1:6" s="28" customFormat="1" ht="37.5" x14ac:dyDescent="0.3">
      <c r="A892" s="43" t="s">
        <v>28</v>
      </c>
      <c r="B892" s="74" t="s">
        <v>226</v>
      </c>
      <c r="C892" s="7" t="s">
        <v>13</v>
      </c>
      <c r="D892" s="13" t="s">
        <v>765</v>
      </c>
      <c r="E892" s="75" t="s">
        <v>29</v>
      </c>
      <c r="F892" s="65">
        <v>285.89999999999998</v>
      </c>
    </row>
    <row r="893" spans="1:6" s="10" customFormat="1" ht="37.5" x14ac:dyDescent="0.3">
      <c r="A893" s="46" t="s">
        <v>764</v>
      </c>
      <c r="B893" s="74" t="s">
        <v>226</v>
      </c>
      <c r="C893" s="7" t="s">
        <v>13</v>
      </c>
      <c r="D893" s="13" t="s">
        <v>766</v>
      </c>
      <c r="E893" s="75"/>
      <c r="F893" s="66">
        <f t="shared" ref="F893" si="274">SUM(F894)</f>
        <v>377.8</v>
      </c>
    </row>
    <row r="894" spans="1:6" s="28" customFormat="1" ht="37.5" x14ac:dyDescent="0.3">
      <c r="A894" s="43" t="s">
        <v>28</v>
      </c>
      <c r="B894" s="74" t="s">
        <v>226</v>
      </c>
      <c r="C894" s="7" t="s">
        <v>13</v>
      </c>
      <c r="D894" s="13" t="s">
        <v>766</v>
      </c>
      <c r="E894" s="75" t="s">
        <v>29</v>
      </c>
      <c r="F894" s="65">
        <v>377.8</v>
      </c>
    </row>
    <row r="895" spans="1:6" s="10" customFormat="1" ht="20.25" x14ac:dyDescent="0.3">
      <c r="A895" s="40" t="s">
        <v>208</v>
      </c>
      <c r="B895" s="74" t="s">
        <v>226</v>
      </c>
      <c r="C895" s="7" t="s">
        <v>13</v>
      </c>
      <c r="D895" s="13" t="s">
        <v>885</v>
      </c>
      <c r="E895" s="75"/>
      <c r="F895" s="66">
        <f>SUM(F896+F898)</f>
        <v>4665.6000000000004</v>
      </c>
    </row>
    <row r="896" spans="1:6" s="10" customFormat="1" ht="37.5" x14ac:dyDescent="0.3">
      <c r="A896" s="40" t="s">
        <v>887</v>
      </c>
      <c r="B896" s="74" t="s">
        <v>226</v>
      </c>
      <c r="C896" s="7" t="s">
        <v>13</v>
      </c>
      <c r="D896" s="13" t="s">
        <v>886</v>
      </c>
      <c r="E896" s="75"/>
      <c r="F896" s="66">
        <f>SUM(F897)</f>
        <v>420</v>
      </c>
    </row>
    <row r="897" spans="1:6" s="28" customFormat="1" ht="37.5" x14ac:dyDescent="0.3">
      <c r="A897" s="43" t="s">
        <v>28</v>
      </c>
      <c r="B897" s="74" t="s">
        <v>226</v>
      </c>
      <c r="C897" s="7" t="s">
        <v>13</v>
      </c>
      <c r="D897" s="13" t="s">
        <v>886</v>
      </c>
      <c r="E897" s="75" t="s">
        <v>29</v>
      </c>
      <c r="F897" s="65">
        <v>420</v>
      </c>
    </row>
    <row r="898" spans="1:6" s="10" customFormat="1" ht="37.5" x14ac:dyDescent="0.3">
      <c r="A898" s="40" t="s">
        <v>923</v>
      </c>
      <c r="B898" s="74" t="s">
        <v>226</v>
      </c>
      <c r="C898" s="7" t="s">
        <v>13</v>
      </c>
      <c r="D898" s="13" t="s">
        <v>922</v>
      </c>
      <c r="E898" s="75"/>
      <c r="F898" s="66">
        <f>SUM(F899)</f>
        <v>4245.6000000000004</v>
      </c>
    </row>
    <row r="899" spans="1:6" s="28" customFormat="1" ht="37.5" x14ac:dyDescent="0.3">
      <c r="A899" s="43" t="s">
        <v>28</v>
      </c>
      <c r="B899" s="74" t="s">
        <v>226</v>
      </c>
      <c r="C899" s="7" t="s">
        <v>13</v>
      </c>
      <c r="D899" s="13" t="s">
        <v>922</v>
      </c>
      <c r="E899" s="75" t="s">
        <v>29</v>
      </c>
      <c r="F899" s="65">
        <v>4245.6000000000004</v>
      </c>
    </row>
    <row r="900" spans="1:6" s="10" customFormat="1" ht="20.25" x14ac:dyDescent="0.3">
      <c r="A900" s="46" t="s">
        <v>85</v>
      </c>
      <c r="B900" s="74" t="s">
        <v>226</v>
      </c>
      <c r="C900" s="7" t="s">
        <v>13</v>
      </c>
      <c r="D900" s="13" t="s">
        <v>534</v>
      </c>
      <c r="E900" s="75"/>
      <c r="F900" s="66">
        <f>SUM(F901+F903)</f>
        <v>595.4</v>
      </c>
    </row>
    <row r="901" spans="1:6" s="10" customFormat="1" ht="20.25" x14ac:dyDescent="0.3">
      <c r="A901" s="46" t="s">
        <v>535</v>
      </c>
      <c r="B901" s="74" t="s">
        <v>226</v>
      </c>
      <c r="C901" s="7" t="s">
        <v>13</v>
      </c>
      <c r="D901" s="13" t="s">
        <v>536</v>
      </c>
      <c r="E901" s="75"/>
      <c r="F901" s="66">
        <f>SUM(F902)</f>
        <v>589.6</v>
      </c>
    </row>
    <row r="902" spans="1:6" s="28" customFormat="1" ht="37.5" x14ac:dyDescent="0.3">
      <c r="A902" s="43" t="s">
        <v>28</v>
      </c>
      <c r="B902" s="74" t="s">
        <v>226</v>
      </c>
      <c r="C902" s="7" t="s">
        <v>13</v>
      </c>
      <c r="D902" s="13" t="s">
        <v>536</v>
      </c>
      <c r="E902" s="75" t="s">
        <v>29</v>
      </c>
      <c r="F902" s="65">
        <v>589.6</v>
      </c>
    </row>
    <row r="903" spans="1:6" s="10" customFormat="1" ht="20.25" x14ac:dyDescent="0.3">
      <c r="A903" s="46" t="s">
        <v>537</v>
      </c>
      <c r="B903" s="74" t="s">
        <v>226</v>
      </c>
      <c r="C903" s="7" t="s">
        <v>13</v>
      </c>
      <c r="D903" s="13" t="s">
        <v>538</v>
      </c>
      <c r="E903" s="75"/>
      <c r="F903" s="66">
        <f>SUM(F904)</f>
        <v>5.8000000000000043</v>
      </c>
    </row>
    <row r="904" spans="1:6" s="28" customFormat="1" ht="20.25" x14ac:dyDescent="0.3">
      <c r="A904" s="42" t="s">
        <v>101</v>
      </c>
      <c r="B904" s="74" t="s">
        <v>226</v>
      </c>
      <c r="C904" s="7" t="s">
        <v>13</v>
      </c>
      <c r="D904" s="13" t="s">
        <v>538</v>
      </c>
      <c r="E904" s="75" t="s">
        <v>102</v>
      </c>
      <c r="F904" s="65">
        <v>5.8000000000000043</v>
      </c>
    </row>
    <row r="905" spans="1:6" s="10" customFormat="1" ht="37.5" x14ac:dyDescent="0.3">
      <c r="A905" s="46" t="s">
        <v>16</v>
      </c>
      <c r="B905" s="74" t="s">
        <v>226</v>
      </c>
      <c r="C905" s="7" t="s">
        <v>13</v>
      </c>
      <c r="D905" s="13" t="s">
        <v>539</v>
      </c>
      <c r="E905" s="75"/>
      <c r="F905" s="66">
        <f t="shared" ref="F905" si="275">SUM(F906+F911)</f>
        <v>54026.5</v>
      </c>
    </row>
    <row r="906" spans="1:6" s="10" customFormat="1" ht="20.25" x14ac:dyDescent="0.3">
      <c r="A906" s="46" t="s">
        <v>17</v>
      </c>
      <c r="B906" s="74" t="s">
        <v>226</v>
      </c>
      <c r="C906" s="7" t="s">
        <v>13</v>
      </c>
      <c r="D906" s="13" t="s">
        <v>540</v>
      </c>
      <c r="E906" s="75"/>
      <c r="F906" s="66">
        <f t="shared" ref="F906" si="276">SUM(F907)</f>
        <v>31736.599999999995</v>
      </c>
    </row>
    <row r="907" spans="1:6" s="10" customFormat="1" ht="20.25" x14ac:dyDescent="0.3">
      <c r="A907" s="46" t="s">
        <v>541</v>
      </c>
      <c r="B907" s="74" t="s">
        <v>226</v>
      </c>
      <c r="C907" s="7" t="s">
        <v>13</v>
      </c>
      <c r="D907" s="13" t="s">
        <v>542</v>
      </c>
      <c r="E907" s="75"/>
      <c r="F907" s="66">
        <f t="shared" ref="F907" si="277">SUM(F908+F909+F910)</f>
        <v>31736.599999999995</v>
      </c>
    </row>
    <row r="908" spans="1:6" s="28" customFormat="1" ht="20.25" x14ac:dyDescent="0.3">
      <c r="A908" s="42" t="s">
        <v>101</v>
      </c>
      <c r="B908" s="74" t="s">
        <v>226</v>
      </c>
      <c r="C908" s="7" t="s">
        <v>13</v>
      </c>
      <c r="D908" s="13" t="s">
        <v>542</v>
      </c>
      <c r="E908" s="75" t="s">
        <v>102</v>
      </c>
      <c r="F908" s="65">
        <v>24736.699999999997</v>
      </c>
    </row>
    <row r="909" spans="1:6" s="28" customFormat="1" ht="37.5" x14ac:dyDescent="0.3">
      <c r="A909" s="43" t="s">
        <v>28</v>
      </c>
      <c r="B909" s="74" t="s">
        <v>226</v>
      </c>
      <c r="C909" s="7" t="s">
        <v>13</v>
      </c>
      <c r="D909" s="13" t="s">
        <v>542</v>
      </c>
      <c r="E909" s="75" t="s">
        <v>29</v>
      </c>
      <c r="F909" s="65">
        <v>6896.8</v>
      </c>
    </row>
    <row r="910" spans="1:6" s="28" customFormat="1" ht="20.25" x14ac:dyDescent="0.3">
      <c r="A910" s="43" t="s">
        <v>30</v>
      </c>
      <c r="B910" s="74" t="s">
        <v>226</v>
      </c>
      <c r="C910" s="7" t="s">
        <v>13</v>
      </c>
      <c r="D910" s="13" t="s">
        <v>542</v>
      </c>
      <c r="E910" s="75" t="s">
        <v>31</v>
      </c>
      <c r="F910" s="65">
        <v>103.1</v>
      </c>
    </row>
    <row r="911" spans="1:6" s="10" customFormat="1" ht="37.5" x14ac:dyDescent="0.3">
      <c r="A911" s="46" t="s">
        <v>22</v>
      </c>
      <c r="B911" s="74" t="s">
        <v>226</v>
      </c>
      <c r="C911" s="7" t="s">
        <v>13</v>
      </c>
      <c r="D911" s="13" t="s">
        <v>736</v>
      </c>
      <c r="E911" s="75"/>
      <c r="F911" s="66">
        <f t="shared" ref="F911" si="278">SUM(F912)</f>
        <v>22289.9</v>
      </c>
    </row>
    <row r="912" spans="1:6" s="28" customFormat="1" ht="20.25" x14ac:dyDescent="0.3">
      <c r="A912" s="42" t="s">
        <v>101</v>
      </c>
      <c r="B912" s="74" t="s">
        <v>226</v>
      </c>
      <c r="C912" s="7" t="s">
        <v>13</v>
      </c>
      <c r="D912" s="13" t="s">
        <v>736</v>
      </c>
      <c r="E912" s="75" t="s">
        <v>102</v>
      </c>
      <c r="F912" s="65">
        <v>22289.9</v>
      </c>
    </row>
    <row r="913" spans="1:6" s="10" customFormat="1" ht="20.25" x14ac:dyDescent="0.3">
      <c r="A913" s="42" t="s">
        <v>543</v>
      </c>
      <c r="B913" s="74" t="s">
        <v>226</v>
      </c>
      <c r="C913" s="7" t="s">
        <v>13</v>
      </c>
      <c r="D913" s="13" t="s">
        <v>544</v>
      </c>
      <c r="E913" s="75"/>
      <c r="F913" s="66">
        <f t="shared" ref="F913" si="279">SUM(F914)</f>
        <v>52.1</v>
      </c>
    </row>
    <row r="914" spans="1:6" s="10" customFormat="1" ht="41.25" customHeight="1" x14ac:dyDescent="0.3">
      <c r="A914" s="42" t="s">
        <v>545</v>
      </c>
      <c r="B914" s="74" t="s">
        <v>226</v>
      </c>
      <c r="C914" s="7" t="s">
        <v>13</v>
      </c>
      <c r="D914" s="13" t="s">
        <v>546</v>
      </c>
      <c r="E914" s="75"/>
      <c r="F914" s="66">
        <f>SUM(F915)</f>
        <v>52.1</v>
      </c>
    </row>
    <row r="915" spans="1:6" s="28" customFormat="1" ht="20.25" x14ac:dyDescent="0.3">
      <c r="A915" s="43" t="s">
        <v>113</v>
      </c>
      <c r="B915" s="74" t="s">
        <v>226</v>
      </c>
      <c r="C915" s="7" t="s">
        <v>13</v>
      </c>
      <c r="D915" s="13" t="s">
        <v>546</v>
      </c>
      <c r="E915" s="75" t="s">
        <v>114</v>
      </c>
      <c r="F915" s="65">
        <v>52.1</v>
      </c>
    </row>
    <row r="916" spans="1:6" s="10" customFormat="1" ht="37.5" x14ac:dyDescent="0.3">
      <c r="A916" s="42" t="s">
        <v>547</v>
      </c>
      <c r="B916" s="74" t="s">
        <v>226</v>
      </c>
      <c r="C916" s="7" t="s">
        <v>13</v>
      </c>
      <c r="D916" s="6" t="s">
        <v>548</v>
      </c>
      <c r="E916" s="73"/>
      <c r="F916" s="66">
        <f>SUM(F917+F924+F932+F937+F951)</f>
        <v>142175.70000000001</v>
      </c>
    </row>
    <row r="917" spans="1:6" s="10" customFormat="1" ht="37.5" x14ac:dyDescent="0.3">
      <c r="A917" s="42" t="s">
        <v>313</v>
      </c>
      <c r="B917" s="74" t="s">
        <v>226</v>
      </c>
      <c r="C917" s="7" t="s">
        <v>13</v>
      </c>
      <c r="D917" s="6" t="s">
        <v>549</v>
      </c>
      <c r="E917" s="73"/>
      <c r="F917" s="66">
        <f>SUM(F918,F921)</f>
        <v>10667.7</v>
      </c>
    </row>
    <row r="918" spans="1:6" s="10" customFormat="1" ht="20.25" x14ac:dyDescent="0.3">
      <c r="A918" s="42" t="s">
        <v>550</v>
      </c>
      <c r="B918" s="74" t="s">
        <v>226</v>
      </c>
      <c r="C918" s="7" t="s">
        <v>13</v>
      </c>
      <c r="D918" s="6" t="s">
        <v>551</v>
      </c>
      <c r="E918" s="73"/>
      <c r="F918" s="66">
        <f>SUM(F919,F920)</f>
        <v>7284.4000000000005</v>
      </c>
    </row>
    <row r="919" spans="1:6" s="28" customFormat="1" ht="37.5" x14ac:dyDescent="0.3">
      <c r="A919" s="38" t="s">
        <v>28</v>
      </c>
      <c r="B919" s="74" t="s">
        <v>226</v>
      </c>
      <c r="C919" s="7" t="s">
        <v>13</v>
      </c>
      <c r="D919" s="6" t="s">
        <v>551</v>
      </c>
      <c r="E919" s="73" t="s">
        <v>29</v>
      </c>
      <c r="F919" s="65">
        <v>832.5</v>
      </c>
    </row>
    <row r="920" spans="1:6" s="28" customFormat="1" ht="20.25" x14ac:dyDescent="0.3">
      <c r="A920" s="44" t="s">
        <v>382</v>
      </c>
      <c r="B920" s="74" t="s">
        <v>226</v>
      </c>
      <c r="C920" s="7" t="s">
        <v>13</v>
      </c>
      <c r="D920" s="6" t="s">
        <v>551</v>
      </c>
      <c r="E920" s="73" t="s">
        <v>14</v>
      </c>
      <c r="F920" s="65">
        <v>6451.9000000000005</v>
      </c>
    </row>
    <row r="921" spans="1:6" s="10" customFormat="1" ht="26.25" customHeight="1" x14ac:dyDescent="0.3">
      <c r="A921" s="42" t="s">
        <v>552</v>
      </c>
      <c r="B921" s="74" t="s">
        <v>226</v>
      </c>
      <c r="C921" s="7" t="s">
        <v>13</v>
      </c>
      <c r="D921" s="13" t="s">
        <v>553</v>
      </c>
      <c r="E921" s="73"/>
      <c r="F921" s="66">
        <f>SUM(F922+F923)</f>
        <v>3383.3</v>
      </c>
    </row>
    <row r="922" spans="1:6" s="28" customFormat="1" ht="37.5" x14ac:dyDescent="0.3">
      <c r="A922" s="44" t="s">
        <v>28</v>
      </c>
      <c r="B922" s="74" t="s">
        <v>226</v>
      </c>
      <c r="C922" s="7" t="s">
        <v>13</v>
      </c>
      <c r="D922" s="13" t="s">
        <v>553</v>
      </c>
      <c r="E922" s="73" t="s">
        <v>29</v>
      </c>
      <c r="F922" s="65">
        <v>2217.8000000000002</v>
      </c>
    </row>
    <row r="923" spans="1:6" s="28" customFormat="1" ht="20.25" x14ac:dyDescent="0.3">
      <c r="A923" s="44" t="s">
        <v>382</v>
      </c>
      <c r="B923" s="74" t="s">
        <v>226</v>
      </c>
      <c r="C923" s="7" t="s">
        <v>13</v>
      </c>
      <c r="D923" s="13" t="s">
        <v>553</v>
      </c>
      <c r="E923" s="73" t="s">
        <v>14</v>
      </c>
      <c r="F923" s="65">
        <v>1165.5</v>
      </c>
    </row>
    <row r="924" spans="1:6" s="10" customFormat="1" ht="20.25" x14ac:dyDescent="0.3">
      <c r="A924" s="42" t="s">
        <v>15</v>
      </c>
      <c r="B924" s="74" t="s">
        <v>226</v>
      </c>
      <c r="C924" s="7" t="s">
        <v>13</v>
      </c>
      <c r="D924" s="6" t="s">
        <v>554</v>
      </c>
      <c r="E924" s="73"/>
      <c r="F924" s="66">
        <f>SUM(F925+F927+F929)</f>
        <v>4891.3</v>
      </c>
    </row>
    <row r="925" spans="1:6" s="10" customFormat="1" ht="20.25" x14ac:dyDescent="0.3">
      <c r="A925" s="42" t="s">
        <v>365</v>
      </c>
      <c r="B925" s="74" t="s">
        <v>226</v>
      </c>
      <c r="C925" s="7" t="s">
        <v>13</v>
      </c>
      <c r="D925" s="6" t="s">
        <v>555</v>
      </c>
      <c r="E925" s="73"/>
      <c r="F925" s="66">
        <f t="shared" ref="F925" si="280">SUM(F926)</f>
        <v>1360.5</v>
      </c>
    </row>
    <row r="926" spans="1:6" s="28" customFormat="1" ht="20.25" x14ac:dyDescent="0.3">
      <c r="A926" s="44" t="s">
        <v>382</v>
      </c>
      <c r="B926" s="74" t="s">
        <v>226</v>
      </c>
      <c r="C926" s="7" t="s">
        <v>13</v>
      </c>
      <c r="D926" s="6" t="s">
        <v>555</v>
      </c>
      <c r="E926" s="73" t="s">
        <v>14</v>
      </c>
      <c r="F926" s="65">
        <v>1360.5</v>
      </c>
    </row>
    <row r="927" spans="1:6" s="10" customFormat="1" ht="20.25" x14ac:dyDescent="0.3">
      <c r="A927" s="42" t="s">
        <v>742</v>
      </c>
      <c r="B927" s="74" t="s">
        <v>226</v>
      </c>
      <c r="C927" s="7" t="s">
        <v>13</v>
      </c>
      <c r="D927" s="6" t="s">
        <v>741</v>
      </c>
      <c r="E927" s="73"/>
      <c r="F927" s="66">
        <f t="shared" ref="F927" si="281">SUM(F928)</f>
        <v>2697.5</v>
      </c>
    </row>
    <row r="928" spans="1:6" s="28" customFormat="1" ht="20.25" x14ac:dyDescent="0.3">
      <c r="A928" s="44" t="s">
        <v>382</v>
      </c>
      <c r="B928" s="74" t="s">
        <v>226</v>
      </c>
      <c r="C928" s="7" t="s">
        <v>13</v>
      </c>
      <c r="D928" s="6" t="s">
        <v>741</v>
      </c>
      <c r="E928" s="73" t="s">
        <v>14</v>
      </c>
      <c r="F928" s="65">
        <v>2697.5</v>
      </c>
    </row>
    <row r="929" spans="1:6" s="10" customFormat="1" ht="37.5" x14ac:dyDescent="0.3">
      <c r="A929" s="42" t="s">
        <v>933</v>
      </c>
      <c r="B929" s="74" t="s">
        <v>226</v>
      </c>
      <c r="C929" s="7" t="s">
        <v>13</v>
      </c>
      <c r="D929" s="6" t="s">
        <v>934</v>
      </c>
      <c r="E929" s="73"/>
      <c r="F929" s="66">
        <f>SUM(F930)</f>
        <v>833.3</v>
      </c>
    </row>
    <row r="930" spans="1:6" s="10" customFormat="1" ht="37.5" x14ac:dyDescent="0.3">
      <c r="A930" s="42" t="s">
        <v>935</v>
      </c>
      <c r="B930" s="74" t="s">
        <v>226</v>
      </c>
      <c r="C930" s="7" t="s">
        <v>13</v>
      </c>
      <c r="D930" s="6" t="s">
        <v>932</v>
      </c>
      <c r="E930" s="73"/>
      <c r="F930" s="66">
        <f>SUM(F931)</f>
        <v>833.3</v>
      </c>
    </row>
    <row r="931" spans="1:6" s="28" customFormat="1" ht="20.25" x14ac:dyDescent="0.3">
      <c r="A931" s="44" t="s">
        <v>382</v>
      </c>
      <c r="B931" s="74" t="s">
        <v>226</v>
      </c>
      <c r="C931" s="7" t="s">
        <v>13</v>
      </c>
      <c r="D931" s="6" t="s">
        <v>932</v>
      </c>
      <c r="E931" s="73" t="s">
        <v>14</v>
      </c>
      <c r="F931" s="65">
        <v>833.3</v>
      </c>
    </row>
    <row r="932" spans="1:6" s="10" customFormat="1" ht="20.25" x14ac:dyDescent="0.3">
      <c r="A932" s="42" t="s">
        <v>26</v>
      </c>
      <c r="B932" s="74" t="s">
        <v>226</v>
      </c>
      <c r="C932" s="7" t="s">
        <v>13</v>
      </c>
      <c r="D932" s="6" t="s">
        <v>556</v>
      </c>
      <c r="E932" s="73"/>
      <c r="F932" s="66">
        <f>SUM(F933+F935)</f>
        <v>10266.700000000001</v>
      </c>
    </row>
    <row r="933" spans="1:6" s="10" customFormat="1" ht="37.5" x14ac:dyDescent="0.3">
      <c r="A933" s="42" t="s">
        <v>557</v>
      </c>
      <c r="B933" s="74" t="s">
        <v>226</v>
      </c>
      <c r="C933" s="7" t="s">
        <v>13</v>
      </c>
      <c r="D933" s="6" t="s">
        <v>558</v>
      </c>
      <c r="E933" s="73"/>
      <c r="F933" s="66">
        <f t="shared" ref="F933:F935" si="282">SUM(F934)</f>
        <v>2268.3999999999996</v>
      </c>
    </row>
    <row r="934" spans="1:6" s="28" customFormat="1" ht="20.25" x14ac:dyDescent="0.3">
      <c r="A934" s="44" t="s">
        <v>382</v>
      </c>
      <c r="B934" s="74" t="s">
        <v>226</v>
      </c>
      <c r="C934" s="7" t="s">
        <v>13</v>
      </c>
      <c r="D934" s="6" t="s">
        <v>558</v>
      </c>
      <c r="E934" s="73" t="s">
        <v>14</v>
      </c>
      <c r="F934" s="65">
        <v>2268.3999999999996</v>
      </c>
    </row>
    <row r="935" spans="1:6" s="10" customFormat="1" ht="37.5" x14ac:dyDescent="0.3">
      <c r="A935" s="42" t="s">
        <v>926</v>
      </c>
      <c r="B935" s="74" t="s">
        <v>226</v>
      </c>
      <c r="C935" s="7" t="s">
        <v>13</v>
      </c>
      <c r="D935" s="6" t="s">
        <v>927</v>
      </c>
      <c r="E935" s="73"/>
      <c r="F935" s="66">
        <f t="shared" si="282"/>
        <v>7998.3</v>
      </c>
    </row>
    <row r="936" spans="1:6" s="28" customFormat="1" ht="20.25" x14ac:dyDescent="0.3">
      <c r="A936" s="44" t="s">
        <v>382</v>
      </c>
      <c r="B936" s="74" t="s">
        <v>226</v>
      </c>
      <c r="C936" s="7" t="s">
        <v>13</v>
      </c>
      <c r="D936" s="6" t="s">
        <v>927</v>
      </c>
      <c r="E936" s="73" t="s">
        <v>14</v>
      </c>
      <c r="F936" s="65">
        <v>7998.3</v>
      </c>
    </row>
    <row r="937" spans="1:6" s="10" customFormat="1" ht="20.25" x14ac:dyDescent="0.3">
      <c r="A937" s="42" t="s">
        <v>85</v>
      </c>
      <c r="B937" s="74" t="s">
        <v>226</v>
      </c>
      <c r="C937" s="7" t="s">
        <v>13</v>
      </c>
      <c r="D937" s="6" t="s">
        <v>559</v>
      </c>
      <c r="E937" s="73"/>
      <c r="F937" s="66">
        <f>SUM(F938+F941+F946+F949)</f>
        <v>8862</v>
      </c>
    </row>
    <row r="938" spans="1:6" s="10" customFormat="1" ht="37.5" x14ac:dyDescent="0.3">
      <c r="A938" s="42" t="s">
        <v>560</v>
      </c>
      <c r="B938" s="74" t="s">
        <v>226</v>
      </c>
      <c r="C938" s="7" t="s">
        <v>13</v>
      </c>
      <c r="D938" s="6" t="s">
        <v>561</v>
      </c>
      <c r="E938" s="73"/>
      <c r="F938" s="66">
        <f t="shared" ref="F938:F939" si="283">SUM(F939)</f>
        <v>5162</v>
      </c>
    </row>
    <row r="939" spans="1:6" s="10" customFormat="1" ht="37.5" x14ac:dyDescent="0.3">
      <c r="A939" s="42" t="s">
        <v>562</v>
      </c>
      <c r="B939" s="74" t="s">
        <v>226</v>
      </c>
      <c r="C939" s="7" t="s">
        <v>13</v>
      </c>
      <c r="D939" s="6" t="s">
        <v>563</v>
      </c>
      <c r="E939" s="73"/>
      <c r="F939" s="66">
        <f t="shared" si="283"/>
        <v>5162</v>
      </c>
    </row>
    <row r="940" spans="1:6" s="28" customFormat="1" ht="20.25" x14ac:dyDescent="0.3">
      <c r="A940" s="44" t="s">
        <v>382</v>
      </c>
      <c r="B940" s="74" t="s">
        <v>226</v>
      </c>
      <c r="C940" s="7" t="s">
        <v>13</v>
      </c>
      <c r="D940" s="6" t="s">
        <v>563</v>
      </c>
      <c r="E940" s="73" t="s">
        <v>14</v>
      </c>
      <c r="F940" s="65">
        <v>5162</v>
      </c>
    </row>
    <row r="941" spans="1:6" s="10" customFormat="1" ht="37.5" x14ac:dyDescent="0.3">
      <c r="A941" s="42" t="s">
        <v>564</v>
      </c>
      <c r="B941" s="74" t="s">
        <v>226</v>
      </c>
      <c r="C941" s="7" t="s">
        <v>13</v>
      </c>
      <c r="D941" s="6" t="s">
        <v>565</v>
      </c>
      <c r="E941" s="73"/>
      <c r="F941" s="66">
        <f t="shared" ref="F941" si="284">SUM(F942+F944)</f>
        <v>630</v>
      </c>
    </row>
    <row r="942" spans="1:6" s="10" customFormat="1" ht="56.25" x14ac:dyDescent="0.3">
      <c r="A942" s="42" t="s">
        <v>566</v>
      </c>
      <c r="B942" s="74" t="s">
        <v>226</v>
      </c>
      <c r="C942" s="7" t="s">
        <v>13</v>
      </c>
      <c r="D942" s="6" t="s">
        <v>567</v>
      </c>
      <c r="E942" s="73"/>
      <c r="F942" s="66">
        <f t="shared" ref="F942" si="285">SUM(F943)</f>
        <v>80</v>
      </c>
    </row>
    <row r="943" spans="1:6" s="28" customFormat="1" ht="20.25" x14ac:dyDescent="0.3">
      <c r="A943" s="44" t="s">
        <v>382</v>
      </c>
      <c r="B943" s="74" t="s">
        <v>226</v>
      </c>
      <c r="C943" s="7" t="s">
        <v>13</v>
      </c>
      <c r="D943" s="6" t="s">
        <v>567</v>
      </c>
      <c r="E943" s="75" t="s">
        <v>14</v>
      </c>
      <c r="F943" s="65">
        <v>80</v>
      </c>
    </row>
    <row r="944" spans="1:6" s="10" customFormat="1" ht="56.25" x14ac:dyDescent="0.3">
      <c r="A944" s="42" t="s">
        <v>568</v>
      </c>
      <c r="B944" s="74" t="s">
        <v>226</v>
      </c>
      <c r="C944" s="7" t="s">
        <v>13</v>
      </c>
      <c r="D944" s="6" t="s">
        <v>569</v>
      </c>
      <c r="E944" s="73"/>
      <c r="F944" s="66">
        <f t="shared" ref="F944" si="286">SUM(F945)</f>
        <v>550</v>
      </c>
    </row>
    <row r="945" spans="1:6" s="25" customFormat="1" ht="20.25" x14ac:dyDescent="0.3">
      <c r="A945" s="44" t="s">
        <v>382</v>
      </c>
      <c r="B945" s="74" t="s">
        <v>226</v>
      </c>
      <c r="C945" s="7" t="s">
        <v>13</v>
      </c>
      <c r="D945" s="6" t="s">
        <v>569</v>
      </c>
      <c r="E945" s="75" t="s">
        <v>14</v>
      </c>
      <c r="F945" s="65">
        <v>550</v>
      </c>
    </row>
    <row r="946" spans="1:6" ht="20.25" x14ac:dyDescent="0.3">
      <c r="A946" s="42" t="s">
        <v>570</v>
      </c>
      <c r="B946" s="74" t="s">
        <v>226</v>
      </c>
      <c r="C946" s="7" t="s">
        <v>13</v>
      </c>
      <c r="D946" s="6" t="s">
        <v>675</v>
      </c>
      <c r="E946" s="73"/>
      <c r="F946" s="66">
        <f>SUM(F947)</f>
        <v>70</v>
      </c>
    </row>
    <row r="947" spans="1:6" ht="37.5" x14ac:dyDescent="0.3">
      <c r="A947" s="42" t="s">
        <v>571</v>
      </c>
      <c r="B947" s="74" t="s">
        <v>226</v>
      </c>
      <c r="C947" s="7" t="s">
        <v>13</v>
      </c>
      <c r="D947" s="6" t="s">
        <v>676</v>
      </c>
      <c r="E947" s="73"/>
      <c r="F947" s="66">
        <f t="shared" ref="F947" si="287">SUM(F948)</f>
        <v>70</v>
      </c>
    </row>
    <row r="948" spans="1:6" s="25" customFormat="1" ht="20.25" x14ac:dyDescent="0.3">
      <c r="A948" s="44" t="s">
        <v>382</v>
      </c>
      <c r="B948" s="74" t="s">
        <v>226</v>
      </c>
      <c r="C948" s="7" t="s">
        <v>13</v>
      </c>
      <c r="D948" s="6" t="s">
        <v>676</v>
      </c>
      <c r="E948" s="75" t="s">
        <v>14</v>
      </c>
      <c r="F948" s="65">
        <v>70</v>
      </c>
    </row>
    <row r="949" spans="1:6" s="10" customFormat="1" ht="20.25" x14ac:dyDescent="0.3">
      <c r="A949" s="42" t="s">
        <v>743</v>
      </c>
      <c r="B949" s="74" t="s">
        <v>226</v>
      </c>
      <c r="C949" s="7" t="s">
        <v>13</v>
      </c>
      <c r="D949" s="6" t="s">
        <v>740</v>
      </c>
      <c r="E949" s="73"/>
      <c r="F949" s="66">
        <f t="shared" ref="F949" si="288">SUM(F950)</f>
        <v>3000</v>
      </c>
    </row>
    <row r="950" spans="1:6" s="28" customFormat="1" ht="20.25" x14ac:dyDescent="0.3">
      <c r="A950" s="44" t="s">
        <v>382</v>
      </c>
      <c r="B950" s="74" t="s">
        <v>226</v>
      </c>
      <c r="C950" s="7" t="s">
        <v>13</v>
      </c>
      <c r="D950" s="6" t="s">
        <v>740</v>
      </c>
      <c r="E950" s="73" t="s">
        <v>14</v>
      </c>
      <c r="F950" s="65">
        <v>3000</v>
      </c>
    </row>
    <row r="951" spans="1:6" ht="37.5" x14ac:dyDescent="0.3">
      <c r="A951" s="42" t="s">
        <v>16</v>
      </c>
      <c r="B951" s="74" t="s">
        <v>226</v>
      </c>
      <c r="C951" s="7" t="s">
        <v>13</v>
      </c>
      <c r="D951" s="6" t="s">
        <v>572</v>
      </c>
      <c r="E951" s="73"/>
      <c r="F951" s="66">
        <f t="shared" ref="F951" si="289">SUM(F952+F955)</f>
        <v>107488</v>
      </c>
    </row>
    <row r="952" spans="1:6" ht="20.25" x14ac:dyDescent="0.3">
      <c r="A952" s="42" t="s">
        <v>17</v>
      </c>
      <c r="B952" s="74" t="s">
        <v>226</v>
      </c>
      <c r="C952" s="7" t="s">
        <v>13</v>
      </c>
      <c r="D952" s="6" t="s">
        <v>573</v>
      </c>
      <c r="E952" s="73"/>
      <c r="F952" s="66">
        <f t="shared" ref="F952:F953" si="290">SUM(F953)</f>
        <v>66524.2</v>
      </c>
    </row>
    <row r="953" spans="1:6" ht="37.5" x14ac:dyDescent="0.3">
      <c r="A953" s="42" t="s">
        <v>574</v>
      </c>
      <c r="B953" s="74" t="s">
        <v>226</v>
      </c>
      <c r="C953" s="7" t="s">
        <v>13</v>
      </c>
      <c r="D953" s="6" t="s">
        <v>575</v>
      </c>
      <c r="E953" s="73"/>
      <c r="F953" s="66">
        <f t="shared" si="290"/>
        <v>66524.2</v>
      </c>
    </row>
    <row r="954" spans="1:6" s="25" customFormat="1" ht="20.25" x14ac:dyDescent="0.3">
      <c r="A954" s="44" t="s">
        <v>382</v>
      </c>
      <c r="B954" s="74" t="s">
        <v>226</v>
      </c>
      <c r="C954" s="7" t="s">
        <v>13</v>
      </c>
      <c r="D954" s="6" t="s">
        <v>575</v>
      </c>
      <c r="E954" s="75" t="s">
        <v>14</v>
      </c>
      <c r="F954" s="65">
        <v>66524.2</v>
      </c>
    </row>
    <row r="955" spans="1:6" ht="37.5" x14ac:dyDescent="0.3">
      <c r="A955" s="46" t="s">
        <v>22</v>
      </c>
      <c r="B955" s="74" t="s">
        <v>226</v>
      </c>
      <c r="C955" s="7" t="s">
        <v>13</v>
      </c>
      <c r="D955" s="13" t="s">
        <v>716</v>
      </c>
      <c r="E955" s="75"/>
      <c r="F955" s="65">
        <f t="shared" ref="F955" si="291">SUM(F956)</f>
        <v>40963.800000000003</v>
      </c>
    </row>
    <row r="956" spans="1:6" s="25" customFormat="1" ht="20.25" x14ac:dyDescent="0.3">
      <c r="A956" s="44" t="s">
        <v>382</v>
      </c>
      <c r="B956" s="74" t="s">
        <v>226</v>
      </c>
      <c r="C956" s="7" t="s">
        <v>13</v>
      </c>
      <c r="D956" s="13" t="s">
        <v>716</v>
      </c>
      <c r="E956" s="75" t="s">
        <v>14</v>
      </c>
      <c r="F956" s="65">
        <v>40963.800000000003</v>
      </c>
    </row>
    <row r="957" spans="1:6" ht="37.5" x14ac:dyDescent="0.3">
      <c r="A957" s="42" t="s">
        <v>440</v>
      </c>
      <c r="B957" s="74" t="s">
        <v>226</v>
      </c>
      <c r="C957" s="7" t="s">
        <v>13</v>
      </c>
      <c r="D957" s="6" t="s">
        <v>441</v>
      </c>
      <c r="E957" s="75"/>
      <c r="F957" s="65">
        <f t="shared" ref="F957:F958" si="292">SUM(F958)</f>
        <v>300</v>
      </c>
    </row>
    <row r="958" spans="1:6" ht="20.25" x14ac:dyDescent="0.3">
      <c r="A958" s="44" t="s">
        <v>85</v>
      </c>
      <c r="B958" s="74" t="s">
        <v>226</v>
      </c>
      <c r="C958" s="7" t="s">
        <v>13</v>
      </c>
      <c r="D958" s="6" t="s">
        <v>452</v>
      </c>
      <c r="E958" s="75"/>
      <c r="F958" s="65">
        <f t="shared" si="292"/>
        <v>300</v>
      </c>
    </row>
    <row r="959" spans="1:6" ht="56.25" x14ac:dyDescent="0.3">
      <c r="A959" s="44" t="s">
        <v>576</v>
      </c>
      <c r="B959" s="74" t="s">
        <v>226</v>
      </c>
      <c r="C959" s="7" t="s">
        <v>13</v>
      </c>
      <c r="D959" s="6" t="s">
        <v>577</v>
      </c>
      <c r="E959" s="75"/>
      <c r="F959" s="65">
        <f t="shared" ref="F959" si="293">SUM(F960+F961)</f>
        <v>300</v>
      </c>
    </row>
    <row r="960" spans="1:6" s="25" customFormat="1" ht="37.5" x14ac:dyDescent="0.3">
      <c r="A960" s="38" t="s">
        <v>28</v>
      </c>
      <c r="B960" s="74" t="s">
        <v>226</v>
      </c>
      <c r="C960" s="7" t="s">
        <v>13</v>
      </c>
      <c r="D960" s="6" t="s">
        <v>577</v>
      </c>
      <c r="E960" s="75" t="s">
        <v>29</v>
      </c>
      <c r="F960" s="65">
        <v>200</v>
      </c>
    </row>
    <row r="961" spans="1:6" s="25" customFormat="1" ht="20.25" x14ac:dyDescent="0.3">
      <c r="A961" s="44" t="s">
        <v>382</v>
      </c>
      <c r="B961" s="74" t="s">
        <v>226</v>
      </c>
      <c r="C961" s="7" t="s">
        <v>13</v>
      </c>
      <c r="D961" s="6" t="s">
        <v>577</v>
      </c>
      <c r="E961" s="75" t="s">
        <v>14</v>
      </c>
      <c r="F961" s="65">
        <v>100</v>
      </c>
    </row>
    <row r="962" spans="1:6" s="25" customFormat="1" ht="56.25" x14ac:dyDescent="0.3">
      <c r="A962" s="37" t="s">
        <v>170</v>
      </c>
      <c r="B962" s="74" t="s">
        <v>226</v>
      </c>
      <c r="C962" s="7" t="s">
        <v>13</v>
      </c>
      <c r="D962" s="6" t="s">
        <v>171</v>
      </c>
      <c r="E962" s="73"/>
      <c r="F962" s="65">
        <f t="shared" ref="F962" si="294">F963</f>
        <v>320</v>
      </c>
    </row>
    <row r="963" spans="1:6" s="25" customFormat="1" ht="20.25" x14ac:dyDescent="0.3">
      <c r="A963" s="37" t="s">
        <v>26</v>
      </c>
      <c r="B963" s="74" t="s">
        <v>226</v>
      </c>
      <c r="C963" s="7" t="s">
        <v>13</v>
      </c>
      <c r="D963" s="6" t="s">
        <v>172</v>
      </c>
      <c r="E963" s="73"/>
      <c r="F963" s="65">
        <f>F964</f>
        <v>320</v>
      </c>
    </row>
    <row r="964" spans="1:6" s="25" customFormat="1" ht="37.5" x14ac:dyDescent="0.3">
      <c r="A964" s="37" t="s">
        <v>186</v>
      </c>
      <c r="B964" s="74" t="s">
        <v>226</v>
      </c>
      <c r="C964" s="7" t="s">
        <v>13</v>
      </c>
      <c r="D964" s="6" t="s">
        <v>187</v>
      </c>
      <c r="E964" s="73"/>
      <c r="F964" s="65">
        <f t="shared" ref="F964" si="295">F965</f>
        <v>320</v>
      </c>
    </row>
    <row r="965" spans="1:6" s="25" customFormat="1" ht="20.25" x14ac:dyDescent="0.3">
      <c r="A965" s="37" t="s">
        <v>194</v>
      </c>
      <c r="B965" s="74" t="s">
        <v>226</v>
      </c>
      <c r="C965" s="7" t="s">
        <v>13</v>
      </c>
      <c r="D965" s="8" t="s">
        <v>195</v>
      </c>
      <c r="E965" s="73"/>
      <c r="F965" s="65">
        <f t="shared" ref="F965" si="296">+F966</f>
        <v>320</v>
      </c>
    </row>
    <row r="966" spans="1:6" s="25" customFormat="1" ht="20.25" x14ac:dyDescent="0.3">
      <c r="A966" s="52" t="s">
        <v>382</v>
      </c>
      <c r="B966" s="74" t="s">
        <v>226</v>
      </c>
      <c r="C966" s="7" t="s">
        <v>13</v>
      </c>
      <c r="D966" s="8" t="s">
        <v>195</v>
      </c>
      <c r="E966" s="75" t="s">
        <v>14</v>
      </c>
      <c r="F966" s="65">
        <v>320</v>
      </c>
    </row>
    <row r="967" spans="1:6" ht="75" x14ac:dyDescent="0.3">
      <c r="A967" s="36" t="s">
        <v>7</v>
      </c>
      <c r="B967" s="72" t="s">
        <v>226</v>
      </c>
      <c r="C967" s="6" t="s">
        <v>13</v>
      </c>
      <c r="D967" s="6" t="s">
        <v>6</v>
      </c>
      <c r="E967" s="73"/>
      <c r="F967" s="65">
        <f t="shared" ref="F967" si="297">+F968</f>
        <v>431</v>
      </c>
    </row>
    <row r="968" spans="1:6" ht="37.5" x14ac:dyDescent="0.3">
      <c r="A968" s="37" t="s">
        <v>46</v>
      </c>
      <c r="B968" s="72" t="s">
        <v>226</v>
      </c>
      <c r="C968" s="6" t="s">
        <v>13</v>
      </c>
      <c r="D968" s="6" t="s">
        <v>47</v>
      </c>
      <c r="E968" s="73"/>
      <c r="F968" s="65">
        <f t="shared" ref="F968" si="298">SUM(F969)</f>
        <v>431</v>
      </c>
    </row>
    <row r="969" spans="1:6" ht="37.5" x14ac:dyDescent="0.3">
      <c r="A969" s="37" t="s">
        <v>104</v>
      </c>
      <c r="B969" s="72" t="s">
        <v>226</v>
      </c>
      <c r="C969" s="6" t="s">
        <v>13</v>
      </c>
      <c r="D969" s="6" t="s">
        <v>105</v>
      </c>
      <c r="E969" s="73"/>
      <c r="F969" s="65">
        <f t="shared" ref="F969" si="299">+F970</f>
        <v>431</v>
      </c>
    </row>
    <row r="970" spans="1:6" ht="24" customHeight="1" x14ac:dyDescent="0.3">
      <c r="A970" s="37" t="s">
        <v>106</v>
      </c>
      <c r="B970" s="72" t="s">
        <v>226</v>
      </c>
      <c r="C970" s="6" t="s">
        <v>13</v>
      </c>
      <c r="D970" s="6" t="s">
        <v>107</v>
      </c>
      <c r="E970" s="73"/>
      <c r="F970" s="65">
        <f t="shared" ref="F970" si="300">+F973+F971</f>
        <v>431</v>
      </c>
    </row>
    <row r="971" spans="1:6" ht="37.5" x14ac:dyDescent="0.3">
      <c r="A971" s="37" t="s">
        <v>836</v>
      </c>
      <c r="B971" s="72" t="s">
        <v>226</v>
      </c>
      <c r="C971" s="6" t="s">
        <v>13</v>
      </c>
      <c r="D971" s="6" t="s">
        <v>108</v>
      </c>
      <c r="E971" s="73" t="s">
        <v>27</v>
      </c>
      <c r="F971" s="65">
        <f t="shared" ref="F971" si="301">+F972</f>
        <v>350</v>
      </c>
    </row>
    <row r="972" spans="1:6" s="26" customFormat="1" ht="20.25" x14ac:dyDescent="0.3">
      <c r="A972" s="44" t="s">
        <v>382</v>
      </c>
      <c r="B972" s="74" t="s">
        <v>226</v>
      </c>
      <c r="C972" s="7" t="s">
        <v>13</v>
      </c>
      <c r="D972" s="6" t="s">
        <v>108</v>
      </c>
      <c r="E972" s="75" t="s">
        <v>14</v>
      </c>
      <c r="F972" s="65">
        <v>350</v>
      </c>
    </row>
    <row r="973" spans="1:6" ht="37.5" x14ac:dyDescent="0.3">
      <c r="A973" s="37" t="s">
        <v>579</v>
      </c>
      <c r="B973" s="72" t="s">
        <v>226</v>
      </c>
      <c r="C973" s="6" t="s">
        <v>13</v>
      </c>
      <c r="D973" s="6" t="s">
        <v>695</v>
      </c>
      <c r="E973" s="73"/>
      <c r="F973" s="65">
        <f t="shared" ref="F973" si="302">+F974</f>
        <v>81</v>
      </c>
    </row>
    <row r="974" spans="1:6" s="25" customFormat="1" ht="37.5" x14ac:dyDescent="0.3">
      <c r="A974" s="38" t="s">
        <v>28</v>
      </c>
      <c r="B974" s="72" t="s">
        <v>226</v>
      </c>
      <c r="C974" s="6" t="s">
        <v>13</v>
      </c>
      <c r="D974" s="6" t="s">
        <v>695</v>
      </c>
      <c r="E974" s="73" t="s">
        <v>29</v>
      </c>
      <c r="F974" s="65">
        <v>81</v>
      </c>
    </row>
    <row r="975" spans="1:6" ht="56.25" x14ac:dyDescent="0.3">
      <c r="A975" s="37" t="s">
        <v>278</v>
      </c>
      <c r="B975" s="74" t="s">
        <v>226</v>
      </c>
      <c r="C975" s="7" t="s">
        <v>13</v>
      </c>
      <c r="D975" s="7" t="s">
        <v>279</v>
      </c>
      <c r="E975" s="75"/>
      <c r="F975" s="65">
        <f t="shared" ref="F975:F978" si="303">F976</f>
        <v>5</v>
      </c>
    </row>
    <row r="976" spans="1:6" ht="20.25" x14ac:dyDescent="0.3">
      <c r="A976" s="37" t="s">
        <v>329</v>
      </c>
      <c r="B976" s="74" t="s">
        <v>226</v>
      </c>
      <c r="C976" s="7" t="s">
        <v>13</v>
      </c>
      <c r="D976" s="7" t="s">
        <v>330</v>
      </c>
      <c r="E976" s="75"/>
      <c r="F976" s="65">
        <f t="shared" si="303"/>
        <v>5</v>
      </c>
    </row>
    <row r="977" spans="1:6" ht="20.25" x14ac:dyDescent="0.3">
      <c r="A977" s="37" t="s">
        <v>758</v>
      </c>
      <c r="B977" s="74" t="s">
        <v>226</v>
      </c>
      <c r="C977" s="7" t="s">
        <v>13</v>
      </c>
      <c r="D977" s="7" t="s">
        <v>757</v>
      </c>
      <c r="E977" s="75"/>
      <c r="F977" s="65">
        <f t="shared" si="303"/>
        <v>5</v>
      </c>
    </row>
    <row r="978" spans="1:6" ht="37.5" x14ac:dyDescent="0.3">
      <c r="A978" s="37" t="s">
        <v>759</v>
      </c>
      <c r="B978" s="74" t="s">
        <v>226</v>
      </c>
      <c r="C978" s="7" t="s">
        <v>13</v>
      </c>
      <c r="D978" s="7" t="s">
        <v>756</v>
      </c>
      <c r="E978" s="75"/>
      <c r="F978" s="65">
        <f t="shared" si="303"/>
        <v>5</v>
      </c>
    </row>
    <row r="979" spans="1:6" s="25" customFormat="1" ht="37.5" x14ac:dyDescent="0.3">
      <c r="A979" s="38" t="s">
        <v>28</v>
      </c>
      <c r="B979" s="72" t="s">
        <v>226</v>
      </c>
      <c r="C979" s="6" t="s">
        <v>13</v>
      </c>
      <c r="D979" s="7" t="s">
        <v>756</v>
      </c>
      <c r="E979" s="73" t="s">
        <v>29</v>
      </c>
      <c r="F979" s="65">
        <v>5</v>
      </c>
    </row>
    <row r="980" spans="1:6" ht="56.25" x14ac:dyDescent="0.3">
      <c r="A980" s="37" t="s">
        <v>132</v>
      </c>
      <c r="B980" s="74" t="s">
        <v>226</v>
      </c>
      <c r="C980" s="7" t="s">
        <v>13</v>
      </c>
      <c r="D980" s="7" t="s">
        <v>19</v>
      </c>
      <c r="E980" s="75"/>
      <c r="F980" s="66">
        <f>F981+F984</f>
        <v>15412.300000000001</v>
      </c>
    </row>
    <row r="981" spans="1:6" ht="37.5" x14ac:dyDescent="0.3">
      <c r="A981" s="37" t="s">
        <v>248</v>
      </c>
      <c r="B981" s="74" t="s">
        <v>226</v>
      </c>
      <c r="C981" s="7" t="s">
        <v>13</v>
      </c>
      <c r="D981" s="7" t="s">
        <v>868</v>
      </c>
      <c r="E981" s="75"/>
      <c r="F981" s="66">
        <f>F982</f>
        <v>5289.1</v>
      </c>
    </row>
    <row r="982" spans="1:6" ht="39.75" customHeight="1" x14ac:dyDescent="0.3">
      <c r="A982" s="37" t="s">
        <v>870</v>
      </c>
      <c r="B982" s="74" t="s">
        <v>226</v>
      </c>
      <c r="C982" s="7" t="s">
        <v>13</v>
      </c>
      <c r="D982" s="7" t="s">
        <v>869</v>
      </c>
      <c r="E982" s="75"/>
      <c r="F982" s="65">
        <f>+F983</f>
        <v>5289.1</v>
      </c>
    </row>
    <row r="983" spans="1:6" s="25" customFormat="1" ht="20.25" x14ac:dyDescent="0.3">
      <c r="A983" s="44" t="s">
        <v>382</v>
      </c>
      <c r="B983" s="74" t="s">
        <v>226</v>
      </c>
      <c r="C983" s="7" t="s">
        <v>13</v>
      </c>
      <c r="D983" s="7" t="s">
        <v>869</v>
      </c>
      <c r="E983" s="75" t="s">
        <v>14</v>
      </c>
      <c r="F983" s="65">
        <v>5289.1</v>
      </c>
    </row>
    <row r="984" spans="1:6" ht="20.25" x14ac:dyDescent="0.3">
      <c r="A984" s="37" t="s">
        <v>15</v>
      </c>
      <c r="B984" s="74" t="s">
        <v>226</v>
      </c>
      <c r="C984" s="7" t="s">
        <v>13</v>
      </c>
      <c r="D984" s="7" t="s">
        <v>872</v>
      </c>
      <c r="E984" s="75"/>
      <c r="F984" s="66">
        <f>F985</f>
        <v>10123.200000000001</v>
      </c>
    </row>
    <row r="985" spans="1:6" ht="37.5" x14ac:dyDescent="0.3">
      <c r="A985" s="37" t="s">
        <v>874</v>
      </c>
      <c r="B985" s="74" t="s">
        <v>226</v>
      </c>
      <c r="C985" s="7" t="s">
        <v>13</v>
      </c>
      <c r="D985" s="7" t="s">
        <v>873</v>
      </c>
      <c r="E985" s="75"/>
      <c r="F985" s="65">
        <f>+F986</f>
        <v>10123.200000000001</v>
      </c>
    </row>
    <row r="986" spans="1:6" s="25" customFormat="1" ht="20.25" x14ac:dyDescent="0.3">
      <c r="A986" s="44" t="s">
        <v>382</v>
      </c>
      <c r="B986" s="74" t="s">
        <v>226</v>
      </c>
      <c r="C986" s="7" t="s">
        <v>13</v>
      </c>
      <c r="D986" s="7" t="s">
        <v>873</v>
      </c>
      <c r="E986" s="75" t="s">
        <v>14</v>
      </c>
      <c r="F986" s="65">
        <v>10123.200000000001</v>
      </c>
    </row>
    <row r="987" spans="1:6" s="20" customFormat="1" ht="41.25" customHeight="1" x14ac:dyDescent="0.3">
      <c r="A987" s="46" t="s">
        <v>260</v>
      </c>
      <c r="B987" s="72" t="s">
        <v>226</v>
      </c>
      <c r="C987" s="6" t="s">
        <v>13</v>
      </c>
      <c r="D987" s="6" t="s">
        <v>261</v>
      </c>
      <c r="E987" s="73"/>
      <c r="F987" s="66">
        <f t="shared" ref="F987:F991" si="304">F988</f>
        <v>1459.4</v>
      </c>
    </row>
    <row r="988" spans="1:6" s="20" customFormat="1" ht="20.25" x14ac:dyDescent="0.3">
      <c r="A988" s="46" t="s">
        <v>781</v>
      </c>
      <c r="B988" s="72" t="s">
        <v>226</v>
      </c>
      <c r="C988" s="6" t="s">
        <v>13</v>
      </c>
      <c r="D988" s="6" t="s">
        <v>782</v>
      </c>
      <c r="E988" s="73"/>
      <c r="F988" s="66">
        <f t="shared" si="304"/>
        <v>1459.4</v>
      </c>
    </row>
    <row r="989" spans="1:6" s="20" customFormat="1" ht="20.25" x14ac:dyDescent="0.3">
      <c r="A989" s="46" t="s">
        <v>85</v>
      </c>
      <c r="B989" s="74" t="s">
        <v>226</v>
      </c>
      <c r="C989" s="7" t="s">
        <v>13</v>
      </c>
      <c r="D989" s="6" t="s">
        <v>783</v>
      </c>
      <c r="E989" s="75"/>
      <c r="F989" s="65">
        <f t="shared" ref="F989" si="305">F990+F993</f>
        <v>1459.4</v>
      </c>
    </row>
    <row r="990" spans="1:6" s="20" customFormat="1" ht="26.25" customHeight="1" x14ac:dyDescent="0.3">
      <c r="A990" s="46" t="s">
        <v>587</v>
      </c>
      <c r="B990" s="74" t="s">
        <v>226</v>
      </c>
      <c r="C990" s="7" t="s">
        <v>13</v>
      </c>
      <c r="D990" s="6" t="s">
        <v>784</v>
      </c>
      <c r="E990" s="75"/>
      <c r="F990" s="65">
        <f t="shared" si="304"/>
        <v>1000</v>
      </c>
    </row>
    <row r="991" spans="1:6" s="20" customFormat="1" ht="37.5" x14ac:dyDescent="0.3">
      <c r="A991" s="46" t="s">
        <v>588</v>
      </c>
      <c r="B991" s="74" t="s">
        <v>226</v>
      </c>
      <c r="C991" s="7" t="s">
        <v>13</v>
      </c>
      <c r="D991" s="6" t="s">
        <v>785</v>
      </c>
      <c r="E991" s="75"/>
      <c r="F991" s="65">
        <f t="shared" si="304"/>
        <v>1000</v>
      </c>
    </row>
    <row r="992" spans="1:6" s="27" customFormat="1" ht="20.25" x14ac:dyDescent="0.3">
      <c r="A992" s="44" t="s">
        <v>382</v>
      </c>
      <c r="B992" s="74" t="s">
        <v>226</v>
      </c>
      <c r="C992" s="7" t="s">
        <v>13</v>
      </c>
      <c r="D992" s="6" t="s">
        <v>785</v>
      </c>
      <c r="E992" s="77">
        <v>610</v>
      </c>
      <c r="F992" s="65">
        <v>1000</v>
      </c>
    </row>
    <row r="993" spans="1:6" s="20" customFormat="1" ht="37.5" x14ac:dyDescent="0.3">
      <c r="A993" s="46" t="s">
        <v>578</v>
      </c>
      <c r="B993" s="74" t="s">
        <v>226</v>
      </c>
      <c r="C993" s="7" t="s">
        <v>13</v>
      </c>
      <c r="D993" s="6" t="s">
        <v>786</v>
      </c>
      <c r="E993" s="75"/>
      <c r="F993" s="65">
        <f>F996+F998+F994</f>
        <v>459.40000000000003</v>
      </c>
    </row>
    <row r="994" spans="1:6" s="20" customFormat="1" ht="20.25" x14ac:dyDescent="0.3">
      <c r="A994" s="46" t="s">
        <v>86</v>
      </c>
      <c r="B994" s="74" t="s">
        <v>226</v>
      </c>
      <c r="C994" s="7" t="s">
        <v>13</v>
      </c>
      <c r="D994" s="6" t="s">
        <v>789</v>
      </c>
      <c r="E994" s="75"/>
      <c r="F994" s="65">
        <f t="shared" ref="F994" si="306">+F995</f>
        <v>123.7</v>
      </c>
    </row>
    <row r="995" spans="1:6" s="27" customFormat="1" ht="20.25" x14ac:dyDescent="0.3">
      <c r="A995" s="44" t="s">
        <v>382</v>
      </c>
      <c r="B995" s="74" t="s">
        <v>226</v>
      </c>
      <c r="C995" s="7" t="s">
        <v>13</v>
      </c>
      <c r="D995" s="6" t="s">
        <v>789</v>
      </c>
      <c r="E995" s="77">
        <v>610</v>
      </c>
      <c r="F995" s="65">
        <v>123.7</v>
      </c>
    </row>
    <row r="996" spans="1:6" s="20" customFormat="1" ht="37.5" x14ac:dyDescent="0.3">
      <c r="A996" s="46" t="s">
        <v>670</v>
      </c>
      <c r="B996" s="74" t="s">
        <v>226</v>
      </c>
      <c r="C996" s="7" t="s">
        <v>13</v>
      </c>
      <c r="D996" s="6" t="s">
        <v>790</v>
      </c>
      <c r="E996" s="75"/>
      <c r="F996" s="65">
        <f t="shared" ref="F996:F998" si="307">+F997</f>
        <v>176.8</v>
      </c>
    </row>
    <row r="997" spans="1:6" s="27" customFormat="1" ht="20.25" x14ac:dyDescent="0.3">
      <c r="A997" s="44" t="s">
        <v>382</v>
      </c>
      <c r="B997" s="74" t="s">
        <v>226</v>
      </c>
      <c r="C997" s="7" t="s">
        <v>13</v>
      </c>
      <c r="D997" s="6" t="s">
        <v>790</v>
      </c>
      <c r="E997" s="77">
        <v>610</v>
      </c>
      <c r="F997" s="65">
        <v>176.8</v>
      </c>
    </row>
    <row r="998" spans="1:6" s="20" customFormat="1" ht="37.5" x14ac:dyDescent="0.3">
      <c r="A998" s="46" t="s">
        <v>859</v>
      </c>
      <c r="B998" s="74" t="s">
        <v>226</v>
      </c>
      <c r="C998" s="7" t="s">
        <v>13</v>
      </c>
      <c r="D998" s="6" t="s">
        <v>858</v>
      </c>
      <c r="E998" s="75"/>
      <c r="F998" s="65">
        <f t="shared" si="307"/>
        <v>158.9</v>
      </c>
    </row>
    <row r="999" spans="1:6" s="27" customFormat="1" ht="20.25" x14ac:dyDescent="0.3">
      <c r="A999" s="44" t="s">
        <v>382</v>
      </c>
      <c r="B999" s="74" t="s">
        <v>226</v>
      </c>
      <c r="C999" s="7" t="s">
        <v>13</v>
      </c>
      <c r="D999" s="6" t="s">
        <v>858</v>
      </c>
      <c r="E999" s="77">
        <v>610</v>
      </c>
      <c r="F999" s="65">
        <v>158.9</v>
      </c>
    </row>
    <row r="1000" spans="1:6" ht="20.25" x14ac:dyDescent="0.3">
      <c r="A1000" s="37" t="s">
        <v>77</v>
      </c>
      <c r="B1000" s="72" t="s">
        <v>226</v>
      </c>
      <c r="C1000" s="6" t="s">
        <v>13</v>
      </c>
      <c r="D1000" s="8" t="s">
        <v>78</v>
      </c>
      <c r="E1000" s="73"/>
      <c r="F1000" s="65">
        <f t="shared" ref="F1000:F1001" si="308">SUM(F1001)</f>
        <v>121.8</v>
      </c>
    </row>
    <row r="1001" spans="1:6" ht="37.5" x14ac:dyDescent="0.3">
      <c r="A1001" s="37" t="s">
        <v>79</v>
      </c>
      <c r="B1001" s="72" t="s">
        <v>226</v>
      </c>
      <c r="C1001" s="6" t="s">
        <v>13</v>
      </c>
      <c r="D1001" s="8" t="s">
        <v>80</v>
      </c>
      <c r="E1001" s="73" t="s">
        <v>27</v>
      </c>
      <c r="F1001" s="65">
        <f t="shared" si="308"/>
        <v>121.8</v>
      </c>
    </row>
    <row r="1002" spans="1:6" s="25" customFormat="1" ht="20.25" x14ac:dyDescent="0.3">
      <c r="A1002" s="44" t="s">
        <v>382</v>
      </c>
      <c r="B1002" s="72" t="s">
        <v>226</v>
      </c>
      <c r="C1002" s="6" t="s">
        <v>13</v>
      </c>
      <c r="D1002" s="6" t="s">
        <v>80</v>
      </c>
      <c r="E1002" s="73" t="s">
        <v>14</v>
      </c>
      <c r="F1002" s="65">
        <v>121.8</v>
      </c>
    </row>
    <row r="1003" spans="1:6" s="21" customFormat="1" ht="20.25" x14ac:dyDescent="0.3">
      <c r="A1003" s="46" t="s">
        <v>580</v>
      </c>
      <c r="B1003" s="74" t="s">
        <v>226</v>
      </c>
      <c r="C1003" s="7" t="s">
        <v>57</v>
      </c>
      <c r="D1003" s="6"/>
      <c r="E1003" s="75"/>
      <c r="F1003" s="66">
        <f>SUM(F1004+F1016+F1024+F1033)</f>
        <v>12314.199999999999</v>
      </c>
    </row>
    <row r="1004" spans="1:6" ht="56.25" x14ac:dyDescent="0.3">
      <c r="A1004" s="36" t="s">
        <v>438</v>
      </c>
      <c r="B1004" s="72" t="s">
        <v>226</v>
      </c>
      <c r="C1004" s="6" t="s">
        <v>57</v>
      </c>
      <c r="D1004" s="13" t="s">
        <v>439</v>
      </c>
      <c r="E1004" s="73"/>
      <c r="F1004" s="65">
        <f>SUM(F1005)</f>
        <v>10789.4</v>
      </c>
    </row>
    <row r="1005" spans="1:6" ht="37.5" x14ac:dyDescent="0.3">
      <c r="A1005" s="45" t="s">
        <v>547</v>
      </c>
      <c r="B1005" s="72" t="s">
        <v>226</v>
      </c>
      <c r="C1005" s="6" t="s">
        <v>57</v>
      </c>
      <c r="D1005" s="6" t="s">
        <v>548</v>
      </c>
      <c r="E1005" s="73" t="s">
        <v>27</v>
      </c>
      <c r="F1005" s="65">
        <f t="shared" ref="F1005" si="309">SUM(F1006+F1013)</f>
        <v>10789.4</v>
      </c>
    </row>
    <row r="1006" spans="1:6" ht="37.5" x14ac:dyDescent="0.3">
      <c r="A1006" s="45" t="s">
        <v>16</v>
      </c>
      <c r="B1006" s="72" t="s">
        <v>226</v>
      </c>
      <c r="C1006" s="6" t="s">
        <v>57</v>
      </c>
      <c r="D1006" s="13" t="s">
        <v>572</v>
      </c>
      <c r="E1006" s="73"/>
      <c r="F1006" s="65">
        <f t="shared" ref="F1006" si="310">+F1007+F1011</f>
        <v>10029.299999999999</v>
      </c>
    </row>
    <row r="1007" spans="1:6" ht="20.25" x14ac:dyDescent="0.3">
      <c r="A1007" s="37" t="s">
        <v>52</v>
      </c>
      <c r="B1007" s="72" t="s">
        <v>226</v>
      </c>
      <c r="C1007" s="6" t="s">
        <v>57</v>
      </c>
      <c r="D1007" s="13" t="s">
        <v>581</v>
      </c>
      <c r="E1007" s="73"/>
      <c r="F1007" s="65">
        <f t="shared" ref="F1007" si="311">+F1008</f>
        <v>6797.7999999999993</v>
      </c>
    </row>
    <row r="1008" spans="1:6" ht="20.25" x14ac:dyDescent="0.3">
      <c r="A1008" s="37" t="s">
        <v>582</v>
      </c>
      <c r="B1008" s="72" t="s">
        <v>226</v>
      </c>
      <c r="C1008" s="6" t="s">
        <v>57</v>
      </c>
      <c r="D1008" s="13" t="s">
        <v>583</v>
      </c>
      <c r="E1008" s="73"/>
      <c r="F1008" s="65">
        <f t="shared" ref="F1008" si="312">+F1009+F1010</f>
        <v>6797.7999999999993</v>
      </c>
    </row>
    <row r="1009" spans="1:6" s="25" customFormat="1" ht="37.5" x14ac:dyDescent="0.3">
      <c r="A1009" s="38" t="s">
        <v>43</v>
      </c>
      <c r="B1009" s="72" t="s">
        <v>226</v>
      </c>
      <c r="C1009" s="6" t="s">
        <v>57</v>
      </c>
      <c r="D1009" s="13" t="s">
        <v>583</v>
      </c>
      <c r="E1009" s="73" t="s">
        <v>44</v>
      </c>
      <c r="F1009" s="65">
        <v>6409.5999999999995</v>
      </c>
    </row>
    <row r="1010" spans="1:6" s="25" customFormat="1" ht="37.5" x14ac:dyDescent="0.3">
      <c r="A1010" s="38" t="s">
        <v>28</v>
      </c>
      <c r="B1010" s="72" t="s">
        <v>226</v>
      </c>
      <c r="C1010" s="6" t="s">
        <v>57</v>
      </c>
      <c r="D1010" s="13" t="s">
        <v>583</v>
      </c>
      <c r="E1010" s="73" t="s">
        <v>29</v>
      </c>
      <c r="F1010" s="65">
        <v>388.2</v>
      </c>
    </row>
    <row r="1011" spans="1:6" ht="37.5" x14ac:dyDescent="0.3">
      <c r="A1011" s="37" t="s">
        <v>22</v>
      </c>
      <c r="B1011" s="72" t="s">
        <v>226</v>
      </c>
      <c r="C1011" s="6" t="s">
        <v>57</v>
      </c>
      <c r="D1011" s="6" t="s">
        <v>716</v>
      </c>
      <c r="E1011" s="73" t="s">
        <v>27</v>
      </c>
      <c r="F1011" s="65">
        <f t="shared" ref="F1011" si="313">+F1012</f>
        <v>3231.5</v>
      </c>
    </row>
    <row r="1012" spans="1:6" s="25" customFormat="1" ht="37.5" x14ac:dyDescent="0.3">
      <c r="A1012" s="38" t="s">
        <v>43</v>
      </c>
      <c r="B1012" s="74" t="s">
        <v>226</v>
      </c>
      <c r="C1012" s="7" t="s">
        <v>57</v>
      </c>
      <c r="D1012" s="7" t="s">
        <v>716</v>
      </c>
      <c r="E1012" s="75" t="s">
        <v>44</v>
      </c>
      <c r="F1012" s="65">
        <v>3231.5</v>
      </c>
    </row>
    <row r="1013" spans="1:6" ht="20.25" x14ac:dyDescent="0.3">
      <c r="A1013" s="59" t="s">
        <v>24</v>
      </c>
      <c r="B1013" s="74" t="s">
        <v>226</v>
      </c>
      <c r="C1013" s="7" t="s">
        <v>57</v>
      </c>
      <c r="D1013" s="8" t="s">
        <v>584</v>
      </c>
      <c r="E1013" s="75"/>
      <c r="F1013" s="66">
        <f t="shared" ref="F1013:F1014" si="314">SUM(F1014)</f>
        <v>760.1</v>
      </c>
    </row>
    <row r="1014" spans="1:6" ht="43.5" customHeight="1" x14ac:dyDescent="0.3">
      <c r="A1014" s="59" t="s">
        <v>585</v>
      </c>
      <c r="B1014" s="74" t="s">
        <v>226</v>
      </c>
      <c r="C1014" s="7" t="s">
        <v>57</v>
      </c>
      <c r="D1014" s="8" t="s">
        <v>586</v>
      </c>
      <c r="E1014" s="75"/>
      <c r="F1014" s="66">
        <f t="shared" si="314"/>
        <v>760.1</v>
      </c>
    </row>
    <row r="1015" spans="1:6" s="25" customFormat="1" ht="37.5" x14ac:dyDescent="0.3">
      <c r="A1015" s="50" t="s">
        <v>413</v>
      </c>
      <c r="B1015" s="74" t="s">
        <v>226</v>
      </c>
      <c r="C1015" s="7" t="s">
        <v>57</v>
      </c>
      <c r="D1015" s="13" t="s">
        <v>586</v>
      </c>
      <c r="E1015" s="75" t="s">
        <v>414</v>
      </c>
      <c r="F1015" s="65">
        <v>760.1</v>
      </c>
    </row>
    <row r="1016" spans="1:6" s="10" customFormat="1" ht="56.25" x14ac:dyDescent="0.3">
      <c r="A1016" s="37" t="s">
        <v>170</v>
      </c>
      <c r="B1016" s="74" t="s">
        <v>226</v>
      </c>
      <c r="C1016" s="7" t="s">
        <v>57</v>
      </c>
      <c r="D1016" s="6" t="s">
        <v>171</v>
      </c>
      <c r="E1016" s="73"/>
      <c r="F1016" s="65">
        <f t="shared" ref="F1016" si="315">F1017</f>
        <v>160.5</v>
      </c>
    </row>
    <row r="1017" spans="1:6" s="10" customFormat="1" ht="20.25" x14ac:dyDescent="0.3">
      <c r="A1017" s="37" t="s">
        <v>26</v>
      </c>
      <c r="B1017" s="74" t="s">
        <v>226</v>
      </c>
      <c r="C1017" s="7" t="s">
        <v>57</v>
      </c>
      <c r="D1017" s="6" t="s">
        <v>172</v>
      </c>
      <c r="E1017" s="73"/>
      <c r="F1017" s="65">
        <f t="shared" ref="F1017" si="316">F1018+F1021</f>
        <v>160.5</v>
      </c>
    </row>
    <row r="1018" spans="1:6" s="10" customFormat="1" ht="37.5" x14ac:dyDescent="0.3">
      <c r="A1018" s="37" t="s">
        <v>186</v>
      </c>
      <c r="B1018" s="74" t="s">
        <v>226</v>
      </c>
      <c r="C1018" s="7" t="s">
        <v>57</v>
      </c>
      <c r="D1018" s="6" t="s">
        <v>187</v>
      </c>
      <c r="E1018" s="73"/>
      <c r="F1018" s="65">
        <f t="shared" ref="F1018" si="317">F1019</f>
        <v>50</v>
      </c>
    </row>
    <row r="1019" spans="1:6" s="10" customFormat="1" ht="20.25" x14ac:dyDescent="0.3">
      <c r="A1019" s="37" t="s">
        <v>194</v>
      </c>
      <c r="B1019" s="74" t="s">
        <v>226</v>
      </c>
      <c r="C1019" s="7" t="s">
        <v>57</v>
      </c>
      <c r="D1019" s="8" t="s">
        <v>195</v>
      </c>
      <c r="E1019" s="73"/>
      <c r="F1019" s="65">
        <f t="shared" ref="F1019" si="318">+F1020</f>
        <v>50</v>
      </c>
    </row>
    <row r="1020" spans="1:6" s="28" customFormat="1" ht="37.5" x14ac:dyDescent="0.3">
      <c r="A1020" s="38" t="s">
        <v>28</v>
      </c>
      <c r="B1020" s="74" t="s">
        <v>226</v>
      </c>
      <c r="C1020" s="7" t="s">
        <v>57</v>
      </c>
      <c r="D1020" s="8" t="s">
        <v>195</v>
      </c>
      <c r="E1020" s="75" t="s">
        <v>29</v>
      </c>
      <c r="F1020" s="65">
        <v>50</v>
      </c>
    </row>
    <row r="1021" spans="1:6" s="10" customFormat="1" ht="20.25" x14ac:dyDescent="0.3">
      <c r="A1021" s="49" t="s">
        <v>589</v>
      </c>
      <c r="B1021" s="74" t="s">
        <v>226</v>
      </c>
      <c r="C1021" s="7" t="s">
        <v>57</v>
      </c>
      <c r="D1021" s="8" t="s">
        <v>590</v>
      </c>
      <c r="E1021" s="73"/>
      <c r="F1021" s="65">
        <f t="shared" ref="F1021" si="319">+F1022</f>
        <v>110.5</v>
      </c>
    </row>
    <row r="1022" spans="1:6" s="10" customFormat="1" ht="56.25" x14ac:dyDescent="0.3">
      <c r="A1022" s="49" t="s">
        <v>591</v>
      </c>
      <c r="B1022" s="74" t="s">
        <v>226</v>
      </c>
      <c r="C1022" s="7" t="s">
        <v>57</v>
      </c>
      <c r="D1022" s="8" t="s">
        <v>592</v>
      </c>
      <c r="E1022" s="73"/>
      <c r="F1022" s="65">
        <f>F1023</f>
        <v>110.5</v>
      </c>
    </row>
    <row r="1023" spans="1:6" s="28" customFormat="1" ht="37.5" x14ac:dyDescent="0.3">
      <c r="A1023" s="38" t="s">
        <v>28</v>
      </c>
      <c r="B1023" s="74" t="s">
        <v>226</v>
      </c>
      <c r="C1023" s="7" t="s">
        <v>57</v>
      </c>
      <c r="D1023" s="8" t="s">
        <v>592</v>
      </c>
      <c r="E1023" s="75" t="s">
        <v>29</v>
      </c>
      <c r="F1023" s="65">
        <v>110.5</v>
      </c>
    </row>
    <row r="1024" spans="1:6" ht="75" x14ac:dyDescent="0.3">
      <c r="A1024" s="36" t="s">
        <v>7</v>
      </c>
      <c r="B1024" s="72" t="s">
        <v>226</v>
      </c>
      <c r="C1024" s="6" t="s">
        <v>57</v>
      </c>
      <c r="D1024" s="6" t="s">
        <v>6</v>
      </c>
      <c r="E1024" s="73"/>
      <c r="F1024" s="65">
        <f t="shared" ref="F1024" si="320">+F1025</f>
        <v>1124.3</v>
      </c>
    </row>
    <row r="1025" spans="1:6" ht="37.5" x14ac:dyDescent="0.3">
      <c r="A1025" s="37" t="s">
        <v>46</v>
      </c>
      <c r="B1025" s="72" t="s">
        <v>226</v>
      </c>
      <c r="C1025" s="6" t="s">
        <v>57</v>
      </c>
      <c r="D1025" s="6" t="s">
        <v>47</v>
      </c>
      <c r="E1025" s="73"/>
      <c r="F1025" s="65">
        <f>SUM(F1026)+F1030</f>
        <v>1124.3</v>
      </c>
    </row>
    <row r="1026" spans="1:6" ht="37.5" x14ac:dyDescent="0.3">
      <c r="A1026" s="37" t="s">
        <v>104</v>
      </c>
      <c r="B1026" s="72" t="s">
        <v>226</v>
      </c>
      <c r="C1026" s="6" t="s">
        <v>57</v>
      </c>
      <c r="D1026" s="6" t="s">
        <v>105</v>
      </c>
      <c r="E1026" s="73"/>
      <c r="F1026" s="65">
        <f t="shared" ref="F1026:F1027" si="321">+F1027</f>
        <v>1025</v>
      </c>
    </row>
    <row r="1027" spans="1:6" ht="23.25" customHeight="1" x14ac:dyDescent="0.3">
      <c r="A1027" s="37" t="s">
        <v>106</v>
      </c>
      <c r="B1027" s="72" t="s">
        <v>226</v>
      </c>
      <c r="C1027" s="6" t="s">
        <v>57</v>
      </c>
      <c r="D1027" s="6" t="s">
        <v>107</v>
      </c>
      <c r="E1027" s="73"/>
      <c r="F1027" s="65">
        <f t="shared" si="321"/>
        <v>1025</v>
      </c>
    </row>
    <row r="1028" spans="1:6" ht="37.5" x14ac:dyDescent="0.3">
      <c r="A1028" s="37" t="s">
        <v>836</v>
      </c>
      <c r="B1028" s="72" t="s">
        <v>226</v>
      </c>
      <c r="C1028" s="6" t="s">
        <v>57</v>
      </c>
      <c r="D1028" s="6" t="s">
        <v>108</v>
      </c>
      <c r="E1028" s="73" t="s">
        <v>27</v>
      </c>
      <c r="F1028" s="65">
        <f t="shared" ref="F1028" si="322">+F1029</f>
        <v>1025</v>
      </c>
    </row>
    <row r="1029" spans="1:6" s="26" customFormat="1" ht="37.5" x14ac:dyDescent="0.3">
      <c r="A1029" s="38" t="s">
        <v>28</v>
      </c>
      <c r="B1029" s="74" t="s">
        <v>226</v>
      </c>
      <c r="C1029" s="7" t="s">
        <v>57</v>
      </c>
      <c r="D1029" s="6" t="s">
        <v>108</v>
      </c>
      <c r="E1029" s="75" t="s">
        <v>29</v>
      </c>
      <c r="F1029" s="65">
        <v>1025</v>
      </c>
    </row>
    <row r="1030" spans="1:6" ht="37.5" x14ac:dyDescent="0.3">
      <c r="A1030" s="39" t="s">
        <v>16</v>
      </c>
      <c r="B1030" s="72" t="s">
        <v>226</v>
      </c>
      <c r="C1030" s="6" t="s">
        <v>57</v>
      </c>
      <c r="D1030" s="6" t="s">
        <v>51</v>
      </c>
      <c r="E1030" s="73"/>
      <c r="F1030" s="65">
        <f t="shared" ref="F1030:F1031" si="323">+F1031</f>
        <v>99.3</v>
      </c>
    </row>
    <row r="1031" spans="1:6" ht="56.25" x14ac:dyDescent="0.3">
      <c r="A1031" s="37" t="s">
        <v>957</v>
      </c>
      <c r="B1031" s="72" t="s">
        <v>226</v>
      </c>
      <c r="C1031" s="6" t="s">
        <v>57</v>
      </c>
      <c r="D1031" s="6" t="s">
        <v>956</v>
      </c>
      <c r="E1031" s="73" t="s">
        <v>27</v>
      </c>
      <c r="F1031" s="65">
        <f t="shared" si="323"/>
        <v>99.3</v>
      </c>
    </row>
    <row r="1032" spans="1:6" s="26" customFormat="1" ht="37.5" x14ac:dyDescent="0.3">
      <c r="A1032" s="38" t="s">
        <v>43</v>
      </c>
      <c r="B1032" s="74" t="s">
        <v>226</v>
      </c>
      <c r="C1032" s="7" t="s">
        <v>57</v>
      </c>
      <c r="D1032" s="6" t="s">
        <v>956</v>
      </c>
      <c r="E1032" s="75" t="s">
        <v>44</v>
      </c>
      <c r="F1032" s="65">
        <v>99.3</v>
      </c>
    </row>
    <row r="1033" spans="1:6" s="20" customFormat="1" ht="35.25" customHeight="1" x14ac:dyDescent="0.3">
      <c r="A1033" s="46" t="s">
        <v>260</v>
      </c>
      <c r="B1033" s="72" t="s">
        <v>226</v>
      </c>
      <c r="C1033" s="6" t="s">
        <v>57</v>
      </c>
      <c r="D1033" s="6" t="s">
        <v>261</v>
      </c>
      <c r="E1033" s="73"/>
      <c r="F1033" s="66">
        <f t="shared" ref="F1033:F1036" si="324">F1034</f>
        <v>240</v>
      </c>
    </row>
    <row r="1034" spans="1:6" s="20" customFormat="1" ht="20.25" x14ac:dyDescent="0.3">
      <c r="A1034" s="46" t="s">
        <v>904</v>
      </c>
      <c r="B1034" s="72" t="s">
        <v>226</v>
      </c>
      <c r="C1034" s="6" t="s">
        <v>57</v>
      </c>
      <c r="D1034" s="6" t="s">
        <v>268</v>
      </c>
      <c r="E1034" s="73"/>
      <c r="F1034" s="66">
        <f t="shared" si="324"/>
        <v>240</v>
      </c>
    </row>
    <row r="1035" spans="1:6" s="20" customFormat="1" ht="20.25" x14ac:dyDescent="0.3">
      <c r="A1035" s="46" t="s">
        <v>15</v>
      </c>
      <c r="B1035" s="74" t="s">
        <v>226</v>
      </c>
      <c r="C1035" s="7" t="s">
        <v>57</v>
      </c>
      <c r="D1035" s="6" t="s">
        <v>913</v>
      </c>
      <c r="E1035" s="75"/>
      <c r="F1035" s="65">
        <f t="shared" si="324"/>
        <v>240</v>
      </c>
    </row>
    <row r="1036" spans="1:6" s="20" customFormat="1" ht="41.25" customHeight="1" x14ac:dyDescent="0.3">
      <c r="A1036" s="46" t="s">
        <v>914</v>
      </c>
      <c r="B1036" s="74" t="s">
        <v>226</v>
      </c>
      <c r="C1036" s="7" t="s">
        <v>57</v>
      </c>
      <c r="D1036" s="6" t="s">
        <v>915</v>
      </c>
      <c r="E1036" s="75"/>
      <c r="F1036" s="65">
        <f t="shared" si="324"/>
        <v>240</v>
      </c>
    </row>
    <row r="1037" spans="1:6" s="26" customFormat="1" ht="20.25" x14ac:dyDescent="0.3">
      <c r="A1037" s="44" t="s">
        <v>382</v>
      </c>
      <c r="B1037" s="74" t="s">
        <v>226</v>
      </c>
      <c r="C1037" s="7" t="s">
        <v>57</v>
      </c>
      <c r="D1037" s="6" t="s">
        <v>915</v>
      </c>
      <c r="E1037" s="75" t="s">
        <v>14</v>
      </c>
      <c r="F1037" s="65">
        <v>240</v>
      </c>
    </row>
    <row r="1038" spans="1:6" s="23" customFormat="1" ht="25.5" customHeight="1" x14ac:dyDescent="0.3">
      <c r="A1038" s="47" t="s">
        <v>593</v>
      </c>
      <c r="B1038" s="78" t="s">
        <v>245</v>
      </c>
      <c r="C1038" s="12" t="s">
        <v>0</v>
      </c>
      <c r="D1038" s="12"/>
      <c r="E1038" s="79"/>
      <c r="F1038" s="67">
        <f t="shared" ref="F1038" si="325">F1039+F1044</f>
        <v>13523.199999999999</v>
      </c>
    </row>
    <row r="1039" spans="1:6" s="10" customFormat="1" ht="20.25" x14ac:dyDescent="0.3">
      <c r="A1039" s="38" t="s">
        <v>594</v>
      </c>
      <c r="B1039" s="72" t="s">
        <v>245</v>
      </c>
      <c r="C1039" s="6" t="s">
        <v>355</v>
      </c>
      <c r="D1039" s="6"/>
      <c r="E1039" s="73"/>
      <c r="F1039" s="65">
        <f t="shared" ref="F1039:F1042" si="326">F1040</f>
        <v>619.9</v>
      </c>
    </row>
    <row r="1040" spans="1:6" ht="56.25" x14ac:dyDescent="0.3">
      <c r="A1040" s="37" t="s">
        <v>211</v>
      </c>
      <c r="B1040" s="72" t="s">
        <v>245</v>
      </c>
      <c r="C1040" s="6" t="s">
        <v>355</v>
      </c>
      <c r="D1040" s="6" t="s">
        <v>212</v>
      </c>
      <c r="E1040" s="73"/>
      <c r="F1040" s="65">
        <f t="shared" si="326"/>
        <v>619.9</v>
      </c>
    </row>
    <row r="1041" spans="1:6" ht="20.25" x14ac:dyDescent="0.3">
      <c r="A1041" s="37" t="s">
        <v>213</v>
      </c>
      <c r="B1041" s="72" t="s">
        <v>245</v>
      </c>
      <c r="C1041" s="6" t="s">
        <v>355</v>
      </c>
      <c r="D1041" s="6" t="s">
        <v>214</v>
      </c>
      <c r="E1041" s="73"/>
      <c r="F1041" s="65">
        <f t="shared" si="326"/>
        <v>619.9</v>
      </c>
    </row>
    <row r="1042" spans="1:6" ht="56.25" x14ac:dyDescent="0.3">
      <c r="A1042" s="37" t="s">
        <v>595</v>
      </c>
      <c r="B1042" s="72" t="s">
        <v>245</v>
      </c>
      <c r="C1042" s="6" t="s">
        <v>355</v>
      </c>
      <c r="D1042" s="8" t="s">
        <v>596</v>
      </c>
      <c r="E1042" s="73"/>
      <c r="F1042" s="65">
        <f t="shared" si="326"/>
        <v>619.9</v>
      </c>
    </row>
    <row r="1043" spans="1:6" s="25" customFormat="1" ht="37.5" x14ac:dyDescent="0.3">
      <c r="A1043" s="38" t="s">
        <v>28</v>
      </c>
      <c r="B1043" s="72" t="s">
        <v>245</v>
      </c>
      <c r="C1043" s="6" t="s">
        <v>355</v>
      </c>
      <c r="D1043" s="8" t="s">
        <v>596</v>
      </c>
      <c r="E1043" s="73" t="s">
        <v>29</v>
      </c>
      <c r="F1043" s="65">
        <v>619.9</v>
      </c>
    </row>
    <row r="1044" spans="1:6" s="22" customFormat="1" ht="20.25" x14ac:dyDescent="0.3">
      <c r="A1044" s="36" t="s">
        <v>597</v>
      </c>
      <c r="B1044" s="72" t="s">
        <v>245</v>
      </c>
      <c r="C1044" s="6" t="s">
        <v>245</v>
      </c>
      <c r="D1044" s="6"/>
      <c r="E1044" s="73"/>
      <c r="F1044" s="65">
        <f t="shared" ref="F1044" si="327">+F1045</f>
        <v>12903.3</v>
      </c>
    </row>
    <row r="1045" spans="1:6" s="14" customFormat="1" ht="62.25" customHeight="1" x14ac:dyDescent="0.3">
      <c r="A1045" s="37" t="s">
        <v>598</v>
      </c>
      <c r="B1045" s="72" t="s">
        <v>245</v>
      </c>
      <c r="C1045" s="6" t="s">
        <v>245</v>
      </c>
      <c r="D1045" s="6" t="s">
        <v>599</v>
      </c>
      <c r="E1045" s="73"/>
      <c r="F1045" s="65">
        <f>F1046+F1050+F1054</f>
        <v>12903.3</v>
      </c>
    </row>
    <row r="1046" spans="1:6" s="14" customFormat="1" ht="20.25" x14ac:dyDescent="0.3">
      <c r="A1046" s="37" t="s">
        <v>15</v>
      </c>
      <c r="B1046" s="72" t="s">
        <v>245</v>
      </c>
      <c r="C1046" s="6" t="s">
        <v>245</v>
      </c>
      <c r="D1046" s="8" t="s">
        <v>601</v>
      </c>
      <c r="E1046" s="73"/>
      <c r="F1046" s="65">
        <f>F1047</f>
        <v>493.7</v>
      </c>
    </row>
    <row r="1047" spans="1:6" s="14" customFormat="1" ht="77.25" customHeight="1" x14ac:dyDescent="0.3">
      <c r="A1047" s="37" t="s">
        <v>602</v>
      </c>
      <c r="B1047" s="72" t="s">
        <v>245</v>
      </c>
      <c r="C1047" s="6" t="s">
        <v>245</v>
      </c>
      <c r="D1047" s="8" t="s">
        <v>603</v>
      </c>
      <c r="E1047" s="73"/>
      <c r="F1047" s="65">
        <f t="shared" ref="F1047:F1048" si="328">+F1048</f>
        <v>493.7</v>
      </c>
    </row>
    <row r="1048" spans="1:6" s="14" customFormat="1" ht="37.5" x14ac:dyDescent="0.3">
      <c r="A1048" s="37" t="s">
        <v>689</v>
      </c>
      <c r="B1048" s="72" t="s">
        <v>245</v>
      </c>
      <c r="C1048" s="6" t="s">
        <v>245</v>
      </c>
      <c r="D1048" s="8" t="s">
        <v>604</v>
      </c>
      <c r="E1048" s="73"/>
      <c r="F1048" s="65">
        <f t="shared" si="328"/>
        <v>493.7</v>
      </c>
    </row>
    <row r="1049" spans="1:6" s="29" customFormat="1" ht="37.5" x14ac:dyDescent="0.3">
      <c r="A1049" s="38" t="s">
        <v>28</v>
      </c>
      <c r="B1049" s="72" t="s">
        <v>245</v>
      </c>
      <c r="C1049" s="6" t="s">
        <v>245</v>
      </c>
      <c r="D1049" s="8" t="s">
        <v>604</v>
      </c>
      <c r="E1049" s="73" t="s">
        <v>29</v>
      </c>
      <c r="F1049" s="65">
        <v>493.7</v>
      </c>
    </row>
    <row r="1050" spans="1:6" s="14" customFormat="1" ht="20.25" x14ac:dyDescent="0.3">
      <c r="A1050" s="37" t="s">
        <v>605</v>
      </c>
      <c r="B1050" s="72" t="s">
        <v>245</v>
      </c>
      <c r="C1050" s="6" t="s">
        <v>245</v>
      </c>
      <c r="D1050" s="8" t="s">
        <v>606</v>
      </c>
      <c r="E1050" s="73"/>
      <c r="F1050" s="65">
        <f t="shared" ref="F1050:F1052" si="329">+F1051</f>
        <v>144.30000000000001</v>
      </c>
    </row>
    <row r="1051" spans="1:6" s="14" customFormat="1" ht="41.25" customHeight="1" x14ac:dyDescent="0.3">
      <c r="A1051" s="37" t="s">
        <v>607</v>
      </c>
      <c r="B1051" s="72" t="s">
        <v>245</v>
      </c>
      <c r="C1051" s="6" t="s">
        <v>245</v>
      </c>
      <c r="D1051" s="8" t="s">
        <v>608</v>
      </c>
      <c r="E1051" s="73"/>
      <c r="F1051" s="65">
        <f t="shared" si="329"/>
        <v>144.30000000000001</v>
      </c>
    </row>
    <row r="1052" spans="1:6" s="14" customFormat="1" ht="20.25" x14ac:dyDescent="0.3">
      <c r="A1052" s="38" t="s">
        <v>609</v>
      </c>
      <c r="B1052" s="72" t="s">
        <v>245</v>
      </c>
      <c r="C1052" s="6" t="s">
        <v>245</v>
      </c>
      <c r="D1052" s="8" t="s">
        <v>610</v>
      </c>
      <c r="E1052" s="73"/>
      <c r="F1052" s="65">
        <f t="shared" si="329"/>
        <v>144.30000000000001</v>
      </c>
    </row>
    <row r="1053" spans="1:6" s="29" customFormat="1" ht="37.5" x14ac:dyDescent="0.3">
      <c r="A1053" s="38" t="s">
        <v>28</v>
      </c>
      <c r="B1053" s="72" t="s">
        <v>245</v>
      </c>
      <c r="C1053" s="6" t="s">
        <v>245</v>
      </c>
      <c r="D1053" s="6" t="s">
        <v>610</v>
      </c>
      <c r="E1053" s="73" t="s">
        <v>29</v>
      </c>
      <c r="F1053" s="65">
        <v>144.30000000000001</v>
      </c>
    </row>
    <row r="1054" spans="1:6" s="14" customFormat="1" ht="20.25" x14ac:dyDescent="0.3">
      <c r="A1054" s="37" t="s">
        <v>24</v>
      </c>
      <c r="B1054" s="72" t="s">
        <v>245</v>
      </c>
      <c r="C1054" s="6" t="s">
        <v>245</v>
      </c>
      <c r="D1054" s="8" t="s">
        <v>611</v>
      </c>
      <c r="E1054" s="73"/>
      <c r="F1054" s="65">
        <f t="shared" ref="F1054" si="330">+F1055+F1062</f>
        <v>12265.3</v>
      </c>
    </row>
    <row r="1055" spans="1:6" s="14" customFormat="1" ht="20.25" x14ac:dyDescent="0.3">
      <c r="A1055" s="38" t="s">
        <v>612</v>
      </c>
      <c r="B1055" s="72" t="s">
        <v>245</v>
      </c>
      <c r="C1055" s="6" t="s">
        <v>245</v>
      </c>
      <c r="D1055" s="6" t="s">
        <v>700</v>
      </c>
      <c r="E1055" s="73"/>
      <c r="F1055" s="65">
        <f>+F1058+F1056+F1060</f>
        <v>10195.4</v>
      </c>
    </row>
    <row r="1056" spans="1:6" s="14" customFormat="1" ht="20.25" x14ac:dyDescent="0.3">
      <c r="A1056" s="37" t="s">
        <v>613</v>
      </c>
      <c r="B1056" s="72" t="s">
        <v>245</v>
      </c>
      <c r="C1056" s="6" t="s">
        <v>245</v>
      </c>
      <c r="D1056" s="8" t="s">
        <v>672</v>
      </c>
      <c r="E1056" s="73"/>
      <c r="F1056" s="65">
        <f t="shared" ref="F1056:F1063" si="331">+F1057</f>
        <v>6896.5</v>
      </c>
    </row>
    <row r="1057" spans="1:6" s="29" customFormat="1" ht="37.5" x14ac:dyDescent="0.3">
      <c r="A1057" s="38" t="s">
        <v>413</v>
      </c>
      <c r="B1057" s="72" t="s">
        <v>245</v>
      </c>
      <c r="C1057" s="6" t="s">
        <v>245</v>
      </c>
      <c r="D1057" s="6" t="s">
        <v>672</v>
      </c>
      <c r="E1057" s="73" t="s">
        <v>414</v>
      </c>
      <c r="F1057" s="65">
        <v>6896.5</v>
      </c>
    </row>
    <row r="1058" spans="1:6" s="14" customFormat="1" ht="65.25" customHeight="1" x14ac:dyDescent="0.3">
      <c r="A1058" s="37" t="s">
        <v>690</v>
      </c>
      <c r="B1058" s="72" t="s">
        <v>245</v>
      </c>
      <c r="C1058" s="6" t="s">
        <v>245</v>
      </c>
      <c r="D1058" s="8" t="s">
        <v>673</v>
      </c>
      <c r="E1058" s="73"/>
      <c r="F1058" s="65">
        <f t="shared" si="331"/>
        <v>2298.9</v>
      </c>
    </row>
    <row r="1059" spans="1:6" s="29" customFormat="1" ht="37.5" x14ac:dyDescent="0.3">
      <c r="A1059" s="38" t="s">
        <v>413</v>
      </c>
      <c r="B1059" s="72" t="s">
        <v>245</v>
      </c>
      <c r="C1059" s="6" t="s">
        <v>245</v>
      </c>
      <c r="D1059" s="6" t="s">
        <v>673</v>
      </c>
      <c r="E1059" s="73" t="s">
        <v>414</v>
      </c>
      <c r="F1059" s="65">
        <v>2298.9</v>
      </c>
    </row>
    <row r="1060" spans="1:6" s="14" customFormat="1" ht="93.75" x14ac:dyDescent="0.3">
      <c r="A1060" s="37" t="s">
        <v>721</v>
      </c>
      <c r="B1060" s="72" t="s">
        <v>245</v>
      </c>
      <c r="C1060" s="6" t="s">
        <v>245</v>
      </c>
      <c r="D1060" s="8" t="s">
        <v>722</v>
      </c>
      <c r="E1060" s="73"/>
      <c r="F1060" s="65">
        <f t="shared" si="331"/>
        <v>1000</v>
      </c>
    </row>
    <row r="1061" spans="1:6" s="29" customFormat="1" ht="37.5" x14ac:dyDescent="0.3">
      <c r="A1061" s="38" t="s">
        <v>413</v>
      </c>
      <c r="B1061" s="72" t="s">
        <v>245</v>
      </c>
      <c r="C1061" s="6" t="s">
        <v>245</v>
      </c>
      <c r="D1061" s="6" t="s">
        <v>722</v>
      </c>
      <c r="E1061" s="73" t="s">
        <v>414</v>
      </c>
      <c r="F1061" s="65">
        <v>1000</v>
      </c>
    </row>
    <row r="1062" spans="1:6" s="4" customFormat="1" ht="20.25" x14ac:dyDescent="0.3">
      <c r="A1062" s="37" t="s">
        <v>600</v>
      </c>
      <c r="B1062" s="72" t="s">
        <v>245</v>
      </c>
      <c r="C1062" s="6" t="s">
        <v>245</v>
      </c>
      <c r="D1062" s="6" t="s">
        <v>683</v>
      </c>
      <c r="E1062" s="73"/>
      <c r="F1062" s="65">
        <f t="shared" si="331"/>
        <v>2069.8999999999996</v>
      </c>
    </row>
    <row r="1063" spans="1:6" s="4" customFormat="1" ht="20.25" x14ac:dyDescent="0.3">
      <c r="A1063" s="38" t="s">
        <v>614</v>
      </c>
      <c r="B1063" s="72" t="s">
        <v>245</v>
      </c>
      <c r="C1063" s="6" t="s">
        <v>245</v>
      </c>
      <c r="D1063" s="8" t="s">
        <v>684</v>
      </c>
      <c r="E1063" s="73"/>
      <c r="F1063" s="65">
        <f t="shared" si="331"/>
        <v>2069.8999999999996</v>
      </c>
    </row>
    <row r="1064" spans="1:6" s="30" customFormat="1" ht="37.5" x14ac:dyDescent="0.3">
      <c r="A1064" s="38" t="s">
        <v>413</v>
      </c>
      <c r="B1064" s="72" t="s">
        <v>245</v>
      </c>
      <c r="C1064" s="6" t="s">
        <v>245</v>
      </c>
      <c r="D1064" s="6" t="s">
        <v>684</v>
      </c>
      <c r="E1064" s="73" t="s">
        <v>414</v>
      </c>
      <c r="F1064" s="65">
        <v>2069.8999999999996</v>
      </c>
    </row>
    <row r="1065" spans="1:6" s="23" customFormat="1" ht="31.5" customHeight="1" x14ac:dyDescent="0.3">
      <c r="A1065" s="47" t="s">
        <v>615</v>
      </c>
      <c r="B1065" s="78" t="s">
        <v>169</v>
      </c>
      <c r="C1065" s="12" t="s">
        <v>0</v>
      </c>
      <c r="D1065" s="12"/>
      <c r="E1065" s="79"/>
      <c r="F1065" s="67">
        <f>+F1066+F1073+F1118</f>
        <v>125395.90000000002</v>
      </c>
    </row>
    <row r="1066" spans="1:6" s="10" customFormat="1" ht="20.25" x14ac:dyDescent="0.3">
      <c r="A1066" s="39" t="s">
        <v>616</v>
      </c>
      <c r="B1066" s="74" t="s">
        <v>169</v>
      </c>
      <c r="C1066" s="7" t="s">
        <v>13</v>
      </c>
      <c r="D1066" s="7"/>
      <c r="E1066" s="75"/>
      <c r="F1066" s="66">
        <f t="shared" ref="F1066:F1067" si="332">+F1067</f>
        <v>9789.1</v>
      </c>
    </row>
    <row r="1067" spans="1:6" ht="75" x14ac:dyDescent="0.3">
      <c r="A1067" s="39" t="s">
        <v>7</v>
      </c>
      <c r="B1067" s="74" t="s">
        <v>169</v>
      </c>
      <c r="C1067" s="7" t="s">
        <v>13</v>
      </c>
      <c r="D1067" s="7" t="s">
        <v>6</v>
      </c>
      <c r="E1067" s="75"/>
      <c r="F1067" s="65">
        <f t="shared" si="332"/>
        <v>9789.1</v>
      </c>
    </row>
    <row r="1068" spans="1:6" s="10" customFormat="1" ht="37.5" x14ac:dyDescent="0.3">
      <c r="A1068" s="39" t="s">
        <v>46</v>
      </c>
      <c r="B1068" s="74" t="s">
        <v>169</v>
      </c>
      <c r="C1068" s="7" t="s">
        <v>13</v>
      </c>
      <c r="D1068" s="7" t="s">
        <v>47</v>
      </c>
      <c r="E1068" s="75"/>
      <c r="F1068" s="66">
        <f t="shared" ref="F1068:F1069" si="333">+F1069</f>
        <v>9789.1</v>
      </c>
    </row>
    <row r="1069" spans="1:6" ht="20.25" x14ac:dyDescent="0.3">
      <c r="A1069" s="39" t="s">
        <v>24</v>
      </c>
      <c r="B1069" s="74" t="s">
        <v>169</v>
      </c>
      <c r="C1069" s="7" t="s">
        <v>13</v>
      </c>
      <c r="D1069" s="7" t="s">
        <v>124</v>
      </c>
      <c r="E1069" s="75"/>
      <c r="F1069" s="66">
        <f t="shared" si="333"/>
        <v>9789.1</v>
      </c>
    </row>
    <row r="1070" spans="1:6" ht="37.5" x14ac:dyDescent="0.3">
      <c r="A1070" s="39" t="s">
        <v>617</v>
      </c>
      <c r="B1070" s="74" t="s">
        <v>169</v>
      </c>
      <c r="C1070" s="7" t="s">
        <v>13</v>
      </c>
      <c r="D1070" s="7" t="s">
        <v>618</v>
      </c>
      <c r="E1070" s="75"/>
      <c r="F1070" s="66">
        <f t="shared" ref="F1070" si="334">+F1071+F1072</f>
        <v>9789.1</v>
      </c>
    </row>
    <row r="1071" spans="1:6" s="25" customFormat="1" ht="37.5" x14ac:dyDescent="0.3">
      <c r="A1071" s="38" t="s">
        <v>28</v>
      </c>
      <c r="B1071" s="74" t="s">
        <v>169</v>
      </c>
      <c r="C1071" s="7" t="s">
        <v>13</v>
      </c>
      <c r="D1071" s="7" t="s">
        <v>618</v>
      </c>
      <c r="E1071" s="75" t="s">
        <v>29</v>
      </c>
      <c r="F1071" s="65">
        <v>48</v>
      </c>
    </row>
    <row r="1072" spans="1:6" s="25" customFormat="1" ht="20.25" x14ac:dyDescent="0.3">
      <c r="A1072" s="60" t="s">
        <v>619</v>
      </c>
      <c r="B1072" s="74" t="s">
        <v>169</v>
      </c>
      <c r="C1072" s="7" t="s">
        <v>13</v>
      </c>
      <c r="D1072" s="7" t="s">
        <v>618</v>
      </c>
      <c r="E1072" s="75" t="s">
        <v>620</v>
      </c>
      <c r="F1072" s="65">
        <v>9741.1</v>
      </c>
    </row>
    <row r="1073" spans="1:6" s="10" customFormat="1" ht="20.25" x14ac:dyDescent="0.3">
      <c r="A1073" s="39" t="s">
        <v>621</v>
      </c>
      <c r="B1073" s="74" t="s">
        <v>169</v>
      </c>
      <c r="C1073" s="7" t="s">
        <v>25</v>
      </c>
      <c r="D1073" s="7"/>
      <c r="E1073" s="75"/>
      <c r="F1073" s="66">
        <f t="shared" ref="F1073" si="335">F1074+F1083+F1093+F1099+F1104+F1108+F1087+F1115</f>
        <v>113046.20000000001</v>
      </c>
    </row>
    <row r="1074" spans="1:6" s="10" customFormat="1" ht="45" customHeight="1" x14ac:dyDescent="0.3">
      <c r="A1074" s="49" t="s">
        <v>699</v>
      </c>
      <c r="B1074" s="72" t="s">
        <v>169</v>
      </c>
      <c r="C1074" s="6" t="s">
        <v>25</v>
      </c>
      <c r="D1074" s="6" t="s">
        <v>386</v>
      </c>
      <c r="E1074" s="73"/>
      <c r="F1074" s="65">
        <f t="shared" ref="F1074" si="336">SUM(F1075)</f>
        <v>9853.9999999999982</v>
      </c>
    </row>
    <row r="1075" spans="1:6" s="10" customFormat="1" ht="20.25" x14ac:dyDescent="0.3">
      <c r="A1075" s="49" t="s">
        <v>691</v>
      </c>
      <c r="B1075" s="72" t="s">
        <v>169</v>
      </c>
      <c r="C1075" s="6" t="s">
        <v>25</v>
      </c>
      <c r="D1075" s="8" t="s">
        <v>387</v>
      </c>
      <c r="E1075" s="73"/>
      <c r="F1075" s="65">
        <f t="shared" ref="F1075" si="337">+F1076</f>
        <v>9853.9999999999982</v>
      </c>
    </row>
    <row r="1076" spans="1:6" s="10" customFormat="1" ht="20.25" x14ac:dyDescent="0.3">
      <c r="A1076" s="49" t="s">
        <v>199</v>
      </c>
      <c r="B1076" s="72" t="s">
        <v>169</v>
      </c>
      <c r="C1076" s="6" t="s">
        <v>25</v>
      </c>
      <c r="D1076" s="8" t="s">
        <v>410</v>
      </c>
      <c r="E1076" s="73"/>
      <c r="F1076" s="65">
        <f t="shared" ref="F1076" si="338">+F1077+F1080</f>
        <v>9853.9999999999982</v>
      </c>
    </row>
    <row r="1077" spans="1:6" s="10" customFormat="1" ht="37.5" x14ac:dyDescent="0.3">
      <c r="A1077" s="49" t="s">
        <v>411</v>
      </c>
      <c r="B1077" s="72" t="s">
        <v>169</v>
      </c>
      <c r="C1077" s="6" t="s">
        <v>25</v>
      </c>
      <c r="D1077" s="8" t="s">
        <v>412</v>
      </c>
      <c r="E1077" s="73"/>
      <c r="F1077" s="65">
        <f t="shared" ref="F1077" si="339">+F1078+F1079</f>
        <v>9216.4999999999982</v>
      </c>
    </row>
    <row r="1078" spans="1:6" s="28" customFormat="1" ht="37.5" x14ac:dyDescent="0.3">
      <c r="A1078" s="38" t="s">
        <v>28</v>
      </c>
      <c r="B1078" s="72" t="s">
        <v>169</v>
      </c>
      <c r="C1078" s="6" t="s">
        <v>25</v>
      </c>
      <c r="D1078" s="8" t="s">
        <v>412</v>
      </c>
      <c r="E1078" s="73" t="s">
        <v>29</v>
      </c>
      <c r="F1078" s="65">
        <v>182.79999999999998</v>
      </c>
    </row>
    <row r="1079" spans="1:6" s="25" customFormat="1" ht="37.5" x14ac:dyDescent="0.3">
      <c r="A1079" s="38" t="s">
        <v>413</v>
      </c>
      <c r="B1079" s="72" t="s">
        <v>169</v>
      </c>
      <c r="C1079" s="6" t="s">
        <v>25</v>
      </c>
      <c r="D1079" s="8" t="s">
        <v>412</v>
      </c>
      <c r="E1079" s="73" t="s">
        <v>414</v>
      </c>
      <c r="F1079" s="65">
        <v>9033.6999999999989</v>
      </c>
    </row>
    <row r="1080" spans="1:6" s="10" customFormat="1" ht="56.25" x14ac:dyDescent="0.3">
      <c r="A1080" s="55" t="s">
        <v>417</v>
      </c>
      <c r="B1080" s="72" t="s">
        <v>169</v>
      </c>
      <c r="C1080" s="6" t="s">
        <v>25</v>
      </c>
      <c r="D1080" s="8" t="s">
        <v>418</v>
      </c>
      <c r="E1080" s="73"/>
      <c r="F1080" s="65">
        <f t="shared" ref="F1080" si="340">+F1081+F1082</f>
        <v>637.5</v>
      </c>
    </row>
    <row r="1081" spans="1:6" s="28" customFormat="1" ht="37.5" x14ac:dyDescent="0.3">
      <c r="A1081" s="56" t="s">
        <v>28</v>
      </c>
      <c r="B1081" s="72" t="s">
        <v>169</v>
      </c>
      <c r="C1081" s="6" t="s">
        <v>25</v>
      </c>
      <c r="D1081" s="8" t="s">
        <v>418</v>
      </c>
      <c r="E1081" s="73" t="s">
        <v>29</v>
      </c>
      <c r="F1081" s="65">
        <v>9.6</v>
      </c>
    </row>
    <row r="1082" spans="1:6" s="25" customFormat="1" ht="37.5" x14ac:dyDescent="0.3">
      <c r="A1082" s="56" t="s">
        <v>413</v>
      </c>
      <c r="B1082" s="72" t="s">
        <v>169</v>
      </c>
      <c r="C1082" s="6" t="s">
        <v>25</v>
      </c>
      <c r="D1082" s="8" t="s">
        <v>418</v>
      </c>
      <c r="E1082" s="73" t="s">
        <v>414</v>
      </c>
      <c r="F1082" s="65">
        <v>627.9</v>
      </c>
    </row>
    <row r="1083" spans="1:6" ht="37.5" x14ac:dyDescent="0.3">
      <c r="A1083" s="39" t="s">
        <v>462</v>
      </c>
      <c r="B1083" s="74" t="s">
        <v>169</v>
      </c>
      <c r="C1083" s="7" t="s">
        <v>25</v>
      </c>
      <c r="D1083" s="7" t="s">
        <v>463</v>
      </c>
      <c r="E1083" s="75"/>
      <c r="F1083" s="66">
        <f t="shared" ref="F1083:F1084" si="341">+F1084</f>
        <v>4400.6000000000004</v>
      </c>
    </row>
    <row r="1084" spans="1:6" ht="20.25" x14ac:dyDescent="0.3">
      <c r="A1084" s="36" t="s">
        <v>199</v>
      </c>
      <c r="B1084" s="74" t="s">
        <v>169</v>
      </c>
      <c r="C1084" s="7" t="s">
        <v>25</v>
      </c>
      <c r="D1084" s="7" t="s">
        <v>473</v>
      </c>
      <c r="E1084" s="75"/>
      <c r="F1084" s="65">
        <f t="shared" si="341"/>
        <v>4400.6000000000004</v>
      </c>
    </row>
    <row r="1085" spans="1:6" ht="47.25" customHeight="1" x14ac:dyDescent="0.3">
      <c r="A1085" s="37" t="s">
        <v>829</v>
      </c>
      <c r="B1085" s="74" t="s">
        <v>169</v>
      </c>
      <c r="C1085" s="7" t="s">
        <v>25</v>
      </c>
      <c r="D1085" s="7" t="s">
        <v>622</v>
      </c>
      <c r="E1085" s="75"/>
      <c r="F1085" s="65">
        <f t="shared" ref="F1085" si="342">F1086</f>
        <v>4400.6000000000004</v>
      </c>
    </row>
    <row r="1086" spans="1:6" s="25" customFormat="1" ht="37.5" x14ac:dyDescent="0.3">
      <c r="A1086" s="38" t="s">
        <v>413</v>
      </c>
      <c r="B1086" s="74" t="s">
        <v>169</v>
      </c>
      <c r="C1086" s="7" t="s">
        <v>25</v>
      </c>
      <c r="D1086" s="7" t="s">
        <v>622</v>
      </c>
      <c r="E1086" s="75" t="s">
        <v>414</v>
      </c>
      <c r="F1086" s="65">
        <v>4400.6000000000004</v>
      </c>
    </row>
    <row r="1087" spans="1:6" ht="56.25" x14ac:dyDescent="0.3">
      <c r="A1087" s="49" t="s">
        <v>170</v>
      </c>
      <c r="B1087" s="74" t="s">
        <v>169</v>
      </c>
      <c r="C1087" s="7" t="s">
        <v>25</v>
      </c>
      <c r="D1087" s="7" t="s">
        <v>171</v>
      </c>
      <c r="E1087" s="75"/>
      <c r="F1087" s="66">
        <f t="shared" ref="F1087" si="343">+F1088</f>
        <v>73765.5</v>
      </c>
    </row>
    <row r="1088" spans="1:6" ht="20.25" x14ac:dyDescent="0.3">
      <c r="A1088" s="36" t="s">
        <v>199</v>
      </c>
      <c r="B1088" s="74" t="s">
        <v>169</v>
      </c>
      <c r="C1088" s="7" t="s">
        <v>25</v>
      </c>
      <c r="D1088" s="7" t="s">
        <v>200</v>
      </c>
      <c r="E1088" s="75"/>
      <c r="F1088" s="65">
        <f>+F1089</f>
        <v>73765.5</v>
      </c>
    </row>
    <row r="1089" spans="1:6" ht="37.5" x14ac:dyDescent="0.3">
      <c r="A1089" s="37" t="s">
        <v>846</v>
      </c>
      <c r="B1089" s="74" t="s">
        <v>169</v>
      </c>
      <c r="C1089" s="7" t="s">
        <v>25</v>
      </c>
      <c r="D1089" s="7" t="s">
        <v>686</v>
      </c>
      <c r="E1089" s="75"/>
      <c r="F1089" s="65">
        <f t="shared" ref="F1089" si="344">F1090</f>
        <v>73765.5</v>
      </c>
    </row>
    <row r="1090" spans="1:6" ht="37.5" x14ac:dyDescent="0.3">
      <c r="A1090" s="37" t="s">
        <v>847</v>
      </c>
      <c r="B1090" s="74" t="s">
        <v>169</v>
      </c>
      <c r="C1090" s="7" t="s">
        <v>25</v>
      </c>
      <c r="D1090" s="7" t="s">
        <v>845</v>
      </c>
      <c r="E1090" s="75"/>
      <c r="F1090" s="65">
        <f>F1092+F1091</f>
        <v>73765.5</v>
      </c>
    </row>
    <row r="1091" spans="1:6" s="25" customFormat="1" ht="37.5" x14ac:dyDescent="0.3">
      <c r="A1091" s="56" t="s">
        <v>28</v>
      </c>
      <c r="B1091" s="74" t="s">
        <v>169</v>
      </c>
      <c r="C1091" s="7" t="s">
        <v>25</v>
      </c>
      <c r="D1091" s="7" t="s">
        <v>845</v>
      </c>
      <c r="E1091" s="75" t="s">
        <v>29</v>
      </c>
      <c r="F1091" s="65">
        <v>10.5</v>
      </c>
    </row>
    <row r="1092" spans="1:6" s="25" customFormat="1" ht="37.5" x14ac:dyDescent="0.3">
      <c r="A1092" s="38" t="s">
        <v>413</v>
      </c>
      <c r="B1092" s="74" t="s">
        <v>169</v>
      </c>
      <c r="C1092" s="7" t="s">
        <v>25</v>
      </c>
      <c r="D1092" s="7" t="s">
        <v>845</v>
      </c>
      <c r="E1092" s="75" t="s">
        <v>414</v>
      </c>
      <c r="F1092" s="65">
        <v>73755</v>
      </c>
    </row>
    <row r="1093" spans="1:6" ht="75" x14ac:dyDescent="0.3">
      <c r="A1093" s="39" t="s">
        <v>7</v>
      </c>
      <c r="B1093" s="74" t="s">
        <v>169</v>
      </c>
      <c r="C1093" s="7" t="s">
        <v>25</v>
      </c>
      <c r="D1093" s="7" t="s">
        <v>6</v>
      </c>
      <c r="E1093" s="75"/>
      <c r="F1093" s="66">
        <f t="shared" ref="F1093:F1095" si="345">+F1094</f>
        <v>722.6</v>
      </c>
    </row>
    <row r="1094" spans="1:6" ht="37.5" x14ac:dyDescent="0.3">
      <c r="A1094" s="45" t="s">
        <v>46</v>
      </c>
      <c r="B1094" s="74" t="s">
        <v>169</v>
      </c>
      <c r="C1094" s="7" t="s">
        <v>25</v>
      </c>
      <c r="D1094" s="7" t="s">
        <v>47</v>
      </c>
      <c r="E1094" s="75"/>
      <c r="F1094" s="66">
        <f t="shared" si="345"/>
        <v>722.6</v>
      </c>
    </row>
    <row r="1095" spans="1:6" ht="20.25" x14ac:dyDescent="0.3">
      <c r="A1095" s="39" t="s">
        <v>24</v>
      </c>
      <c r="B1095" s="74" t="s">
        <v>169</v>
      </c>
      <c r="C1095" s="7" t="s">
        <v>25</v>
      </c>
      <c r="D1095" s="7" t="s">
        <v>124</v>
      </c>
      <c r="E1095" s="75"/>
      <c r="F1095" s="66">
        <f t="shared" si="345"/>
        <v>722.6</v>
      </c>
    </row>
    <row r="1096" spans="1:6" ht="37.5" x14ac:dyDescent="0.3">
      <c r="A1096" s="39" t="s">
        <v>623</v>
      </c>
      <c r="B1096" s="74" t="s">
        <v>169</v>
      </c>
      <c r="C1096" s="7" t="s">
        <v>25</v>
      </c>
      <c r="D1096" s="7" t="s">
        <v>624</v>
      </c>
      <c r="E1096" s="75"/>
      <c r="F1096" s="66">
        <f t="shared" ref="F1096" si="346">+F1097+F1098</f>
        <v>722.6</v>
      </c>
    </row>
    <row r="1097" spans="1:6" s="25" customFormat="1" ht="37.5" x14ac:dyDescent="0.3">
      <c r="A1097" s="38" t="s">
        <v>28</v>
      </c>
      <c r="B1097" s="74" t="s">
        <v>169</v>
      </c>
      <c r="C1097" s="7" t="s">
        <v>25</v>
      </c>
      <c r="D1097" s="7" t="s">
        <v>624</v>
      </c>
      <c r="E1097" s="75" t="s">
        <v>29</v>
      </c>
      <c r="F1097" s="65">
        <v>2.6</v>
      </c>
    </row>
    <row r="1098" spans="1:6" s="25" customFormat="1" ht="37.5" x14ac:dyDescent="0.3">
      <c r="A1098" s="45" t="s">
        <v>625</v>
      </c>
      <c r="B1098" s="74" t="s">
        <v>169</v>
      </c>
      <c r="C1098" s="7" t="s">
        <v>25</v>
      </c>
      <c r="D1098" s="7" t="s">
        <v>624</v>
      </c>
      <c r="E1098" s="75" t="s">
        <v>626</v>
      </c>
      <c r="F1098" s="65">
        <v>720</v>
      </c>
    </row>
    <row r="1099" spans="1:6" ht="56.25" x14ac:dyDescent="0.3">
      <c r="A1099" s="39" t="s">
        <v>278</v>
      </c>
      <c r="B1099" s="74" t="s">
        <v>169</v>
      </c>
      <c r="C1099" s="7" t="s">
        <v>25</v>
      </c>
      <c r="D1099" s="7" t="s">
        <v>279</v>
      </c>
      <c r="E1099" s="75"/>
      <c r="F1099" s="66">
        <f t="shared" ref="F1099:F1102" si="347">F1100</f>
        <v>1400</v>
      </c>
    </row>
    <row r="1100" spans="1:6" ht="20.25" x14ac:dyDescent="0.3">
      <c r="A1100" s="39" t="s">
        <v>289</v>
      </c>
      <c r="B1100" s="74" t="s">
        <v>169</v>
      </c>
      <c r="C1100" s="7" t="s">
        <v>25</v>
      </c>
      <c r="D1100" s="7" t="s">
        <v>290</v>
      </c>
      <c r="E1100" s="75"/>
      <c r="F1100" s="66">
        <f t="shared" si="347"/>
        <v>1400</v>
      </c>
    </row>
    <row r="1101" spans="1:6" ht="20.25" x14ac:dyDescent="0.3">
      <c r="A1101" s="39" t="s">
        <v>24</v>
      </c>
      <c r="B1101" s="74" t="s">
        <v>169</v>
      </c>
      <c r="C1101" s="7" t="s">
        <v>25</v>
      </c>
      <c r="D1101" s="7" t="s">
        <v>627</v>
      </c>
      <c r="E1101" s="75"/>
      <c r="F1101" s="66">
        <f t="shared" si="347"/>
        <v>1400</v>
      </c>
    </row>
    <row r="1102" spans="1:6" ht="75" x14ac:dyDescent="0.3">
      <c r="A1102" s="39" t="s">
        <v>628</v>
      </c>
      <c r="B1102" s="74" t="s">
        <v>169</v>
      </c>
      <c r="C1102" s="7" t="s">
        <v>25</v>
      </c>
      <c r="D1102" s="7" t="s">
        <v>629</v>
      </c>
      <c r="E1102" s="75"/>
      <c r="F1102" s="66">
        <f t="shared" si="347"/>
        <v>1400</v>
      </c>
    </row>
    <row r="1103" spans="1:6" s="25" customFormat="1" ht="37.5" x14ac:dyDescent="0.3">
      <c r="A1103" s="38" t="s">
        <v>413</v>
      </c>
      <c r="B1103" s="74" t="s">
        <v>169</v>
      </c>
      <c r="C1103" s="7" t="s">
        <v>25</v>
      </c>
      <c r="D1103" s="7" t="s">
        <v>629</v>
      </c>
      <c r="E1103" s="75" t="s">
        <v>414</v>
      </c>
      <c r="F1103" s="65">
        <v>1400</v>
      </c>
    </row>
    <row r="1104" spans="1:6" ht="75" x14ac:dyDescent="0.3">
      <c r="A1104" s="38" t="s">
        <v>137</v>
      </c>
      <c r="B1104" s="74" t="s">
        <v>169</v>
      </c>
      <c r="C1104" s="7" t="s">
        <v>25</v>
      </c>
      <c r="D1104" s="7" t="s">
        <v>138</v>
      </c>
      <c r="E1104" s="75"/>
      <c r="F1104" s="66">
        <f t="shared" ref="F1104:F1106" si="348">+F1105</f>
        <v>14607.7</v>
      </c>
    </row>
    <row r="1105" spans="1:6" ht="75" x14ac:dyDescent="0.3">
      <c r="A1105" s="45" t="s">
        <v>157</v>
      </c>
      <c r="B1105" s="74" t="s">
        <v>169</v>
      </c>
      <c r="C1105" s="7" t="s">
        <v>25</v>
      </c>
      <c r="D1105" s="7" t="s">
        <v>158</v>
      </c>
      <c r="E1105" s="75"/>
      <c r="F1105" s="66">
        <f t="shared" si="348"/>
        <v>14607.7</v>
      </c>
    </row>
    <row r="1106" spans="1:6" ht="75" x14ac:dyDescent="0.3">
      <c r="A1106" s="45" t="s">
        <v>159</v>
      </c>
      <c r="B1106" s="74" t="s">
        <v>169</v>
      </c>
      <c r="C1106" s="7" t="s">
        <v>25</v>
      </c>
      <c r="D1106" s="7" t="s">
        <v>160</v>
      </c>
      <c r="E1106" s="75"/>
      <c r="F1106" s="66">
        <f t="shared" si="348"/>
        <v>14607.7</v>
      </c>
    </row>
    <row r="1107" spans="1:6" s="25" customFormat="1" ht="37.5" x14ac:dyDescent="0.3">
      <c r="A1107" s="38" t="s">
        <v>413</v>
      </c>
      <c r="B1107" s="74" t="s">
        <v>169</v>
      </c>
      <c r="C1107" s="7" t="s">
        <v>25</v>
      </c>
      <c r="D1107" s="7" t="s">
        <v>160</v>
      </c>
      <c r="E1107" s="75" t="s">
        <v>414</v>
      </c>
      <c r="F1107" s="65">
        <v>14607.7</v>
      </c>
    </row>
    <row r="1108" spans="1:6" ht="56.25" x14ac:dyDescent="0.3">
      <c r="A1108" s="42" t="s">
        <v>211</v>
      </c>
      <c r="B1108" s="74" t="s">
        <v>169</v>
      </c>
      <c r="C1108" s="7" t="s">
        <v>25</v>
      </c>
      <c r="D1108" s="7" t="s">
        <v>212</v>
      </c>
      <c r="E1108" s="75"/>
      <c r="F1108" s="66">
        <f t="shared" ref="F1108" si="349">F1109</f>
        <v>5920.8</v>
      </c>
    </row>
    <row r="1109" spans="1:6" ht="20.25" x14ac:dyDescent="0.3">
      <c r="A1109" s="42" t="s">
        <v>24</v>
      </c>
      <c r="B1109" s="74" t="s">
        <v>169</v>
      </c>
      <c r="C1109" s="7" t="s">
        <v>25</v>
      </c>
      <c r="D1109" s="7" t="s">
        <v>630</v>
      </c>
      <c r="E1109" s="75"/>
      <c r="F1109" s="66">
        <f t="shared" ref="F1109" si="350">+F1110+F1113</f>
        <v>5920.8</v>
      </c>
    </row>
    <row r="1110" spans="1:6" ht="75" x14ac:dyDescent="0.3">
      <c r="A1110" s="61" t="s">
        <v>631</v>
      </c>
      <c r="B1110" s="74" t="s">
        <v>169</v>
      </c>
      <c r="C1110" s="7" t="s">
        <v>25</v>
      </c>
      <c r="D1110" s="7" t="s">
        <v>632</v>
      </c>
      <c r="E1110" s="75"/>
      <c r="F1110" s="66">
        <f>+F1111+F1112</f>
        <v>3305</v>
      </c>
    </row>
    <row r="1111" spans="1:6" s="25" customFormat="1" ht="37.5" x14ac:dyDescent="0.3">
      <c r="A1111" s="43" t="s">
        <v>28</v>
      </c>
      <c r="B1111" s="74" t="s">
        <v>169</v>
      </c>
      <c r="C1111" s="7" t="s">
        <v>25</v>
      </c>
      <c r="D1111" s="7" t="s">
        <v>632</v>
      </c>
      <c r="E1111" s="75" t="s">
        <v>29</v>
      </c>
      <c r="F1111" s="65">
        <v>110</v>
      </c>
    </row>
    <row r="1112" spans="1:6" s="25" customFormat="1" ht="37.5" x14ac:dyDescent="0.3">
      <c r="A1112" s="43" t="s">
        <v>413</v>
      </c>
      <c r="B1112" s="74" t="s">
        <v>169</v>
      </c>
      <c r="C1112" s="7" t="s">
        <v>25</v>
      </c>
      <c r="D1112" s="7" t="s">
        <v>632</v>
      </c>
      <c r="E1112" s="75" t="s">
        <v>414</v>
      </c>
      <c r="F1112" s="65">
        <v>3195</v>
      </c>
    </row>
    <row r="1113" spans="1:6" ht="37.5" x14ac:dyDescent="0.3">
      <c r="A1113" s="61" t="s">
        <v>724</v>
      </c>
      <c r="B1113" s="74" t="s">
        <v>169</v>
      </c>
      <c r="C1113" s="7" t="s">
        <v>25</v>
      </c>
      <c r="D1113" s="7" t="s">
        <v>725</v>
      </c>
      <c r="E1113" s="75"/>
      <c r="F1113" s="66">
        <f t="shared" ref="F1113" si="351">+F1114</f>
        <v>2615.8000000000002</v>
      </c>
    </row>
    <row r="1114" spans="1:6" s="25" customFormat="1" ht="37.5" x14ac:dyDescent="0.3">
      <c r="A1114" s="43" t="s">
        <v>413</v>
      </c>
      <c r="B1114" s="74" t="s">
        <v>169</v>
      </c>
      <c r="C1114" s="7" t="s">
        <v>25</v>
      </c>
      <c r="D1114" s="7" t="s">
        <v>725</v>
      </c>
      <c r="E1114" s="75" t="s">
        <v>414</v>
      </c>
      <c r="F1114" s="65">
        <v>2615.8000000000002</v>
      </c>
    </row>
    <row r="1115" spans="1:6" ht="20.25" x14ac:dyDescent="0.3">
      <c r="A1115" s="37" t="s">
        <v>77</v>
      </c>
      <c r="B1115" s="72" t="s">
        <v>169</v>
      </c>
      <c r="C1115" s="6" t="s">
        <v>25</v>
      </c>
      <c r="D1115" s="8" t="s">
        <v>78</v>
      </c>
      <c r="E1115" s="73"/>
      <c r="F1115" s="65">
        <f t="shared" ref="F1115:F1116" si="352">SUM(F1116)</f>
        <v>2375</v>
      </c>
    </row>
    <row r="1116" spans="1:6" ht="37.5" x14ac:dyDescent="0.3">
      <c r="A1116" s="37" t="s">
        <v>79</v>
      </c>
      <c r="B1116" s="72" t="s">
        <v>169</v>
      </c>
      <c r="C1116" s="6" t="s">
        <v>25</v>
      </c>
      <c r="D1116" s="8" t="s">
        <v>80</v>
      </c>
      <c r="E1116" s="73" t="s">
        <v>27</v>
      </c>
      <c r="F1116" s="65">
        <f t="shared" si="352"/>
        <v>2375</v>
      </c>
    </row>
    <row r="1117" spans="1:6" s="25" customFormat="1" ht="20.25" x14ac:dyDescent="0.3">
      <c r="A1117" s="38" t="s">
        <v>32</v>
      </c>
      <c r="B1117" s="72" t="s">
        <v>169</v>
      </c>
      <c r="C1117" s="6" t="s">
        <v>25</v>
      </c>
      <c r="D1117" s="6" t="s">
        <v>80</v>
      </c>
      <c r="E1117" s="73" t="s">
        <v>33</v>
      </c>
      <c r="F1117" s="65">
        <v>2375</v>
      </c>
    </row>
    <row r="1118" spans="1:6" s="10" customFormat="1" ht="20.25" x14ac:dyDescent="0.3">
      <c r="A1118" s="39" t="s">
        <v>633</v>
      </c>
      <c r="B1118" s="74" t="s">
        <v>169</v>
      </c>
      <c r="C1118" s="7" t="s">
        <v>70</v>
      </c>
      <c r="D1118" s="7"/>
      <c r="E1118" s="75"/>
      <c r="F1118" s="66">
        <f t="shared" ref="F1118" si="353">+F1119+F1127</f>
        <v>2560.6</v>
      </c>
    </row>
    <row r="1119" spans="1:6" ht="75" x14ac:dyDescent="0.3">
      <c r="A1119" s="39" t="s">
        <v>7</v>
      </c>
      <c r="B1119" s="72" t="s">
        <v>169</v>
      </c>
      <c r="C1119" s="6" t="s">
        <v>70</v>
      </c>
      <c r="D1119" s="6" t="s">
        <v>6</v>
      </c>
      <c r="E1119" s="73"/>
      <c r="F1119" s="65">
        <f t="shared" ref="F1119" si="354">+F1121</f>
        <v>2460.6</v>
      </c>
    </row>
    <row r="1120" spans="1:6" ht="37.5" x14ac:dyDescent="0.3">
      <c r="A1120" s="37" t="s">
        <v>830</v>
      </c>
      <c r="B1120" s="72" t="s">
        <v>169</v>
      </c>
      <c r="C1120" s="6" t="s">
        <v>70</v>
      </c>
      <c r="D1120" s="6" t="s">
        <v>9</v>
      </c>
      <c r="E1120" s="73"/>
      <c r="F1120" s="65">
        <f t="shared" ref="F1120:F1121" si="355">+F1121</f>
        <v>2460.6</v>
      </c>
    </row>
    <row r="1121" spans="1:6" ht="37.5" x14ac:dyDescent="0.3">
      <c r="A1121" s="37" t="s">
        <v>10</v>
      </c>
      <c r="B1121" s="72" t="s">
        <v>169</v>
      </c>
      <c r="C1121" s="6" t="s">
        <v>70</v>
      </c>
      <c r="D1121" s="6" t="s">
        <v>11</v>
      </c>
      <c r="E1121" s="75"/>
      <c r="F1121" s="65">
        <f t="shared" si="355"/>
        <v>2460.6</v>
      </c>
    </row>
    <row r="1122" spans="1:6" ht="37.5" x14ac:dyDescent="0.3">
      <c r="A1122" s="37" t="s">
        <v>486</v>
      </c>
      <c r="B1122" s="72" t="s">
        <v>169</v>
      </c>
      <c r="C1122" s="6" t="s">
        <v>70</v>
      </c>
      <c r="D1122" s="8" t="s">
        <v>487</v>
      </c>
      <c r="E1122" s="75"/>
      <c r="F1122" s="65">
        <f t="shared" ref="F1122" si="356">+F1123+F1125</f>
        <v>2460.6</v>
      </c>
    </row>
    <row r="1123" spans="1:6" ht="37.5" x14ac:dyDescent="0.3">
      <c r="A1123" s="37" t="s">
        <v>634</v>
      </c>
      <c r="B1123" s="72" t="s">
        <v>169</v>
      </c>
      <c r="C1123" s="6" t="s">
        <v>70</v>
      </c>
      <c r="D1123" s="8" t="s">
        <v>635</v>
      </c>
      <c r="E1123" s="73" t="s">
        <v>27</v>
      </c>
      <c r="F1123" s="65">
        <f t="shared" ref="F1123:F1125" si="357">+F1124</f>
        <v>2000</v>
      </c>
    </row>
    <row r="1124" spans="1:6" s="25" customFormat="1" ht="60" customHeight="1" x14ac:dyDescent="0.3">
      <c r="A1124" s="36" t="s">
        <v>177</v>
      </c>
      <c r="B1124" s="74" t="s">
        <v>169</v>
      </c>
      <c r="C1124" s="7" t="s">
        <v>70</v>
      </c>
      <c r="D1124" s="7" t="s">
        <v>635</v>
      </c>
      <c r="E1124" s="75" t="s">
        <v>178</v>
      </c>
      <c r="F1124" s="65">
        <v>2000</v>
      </c>
    </row>
    <row r="1125" spans="1:6" ht="37.5" x14ac:dyDescent="0.3">
      <c r="A1125" s="37" t="s">
        <v>636</v>
      </c>
      <c r="B1125" s="72" t="s">
        <v>169</v>
      </c>
      <c r="C1125" s="6" t="s">
        <v>70</v>
      </c>
      <c r="D1125" s="7" t="s">
        <v>637</v>
      </c>
      <c r="E1125" s="73" t="s">
        <v>27</v>
      </c>
      <c r="F1125" s="65">
        <f t="shared" si="357"/>
        <v>460.6</v>
      </c>
    </row>
    <row r="1126" spans="1:6" s="25" customFormat="1" ht="60" customHeight="1" x14ac:dyDescent="0.3">
      <c r="A1126" s="36" t="s">
        <v>177</v>
      </c>
      <c r="B1126" s="74" t="s">
        <v>169</v>
      </c>
      <c r="C1126" s="7" t="s">
        <v>70</v>
      </c>
      <c r="D1126" s="7" t="s">
        <v>637</v>
      </c>
      <c r="E1126" s="75" t="s">
        <v>178</v>
      </c>
      <c r="F1126" s="65">
        <v>460.6</v>
      </c>
    </row>
    <row r="1127" spans="1:6" ht="56.25" x14ac:dyDescent="0.3">
      <c r="A1127" s="38" t="s">
        <v>278</v>
      </c>
      <c r="B1127" s="72" t="s">
        <v>169</v>
      </c>
      <c r="C1127" s="6" t="s">
        <v>70</v>
      </c>
      <c r="D1127" s="6" t="s">
        <v>279</v>
      </c>
      <c r="E1127" s="73"/>
      <c r="F1127" s="65">
        <f t="shared" ref="F1127:F1129" si="358">F1128</f>
        <v>100</v>
      </c>
    </row>
    <row r="1128" spans="1:6" ht="20.25" x14ac:dyDescent="0.3">
      <c r="A1128" s="37" t="s">
        <v>289</v>
      </c>
      <c r="B1128" s="72" t="s">
        <v>169</v>
      </c>
      <c r="C1128" s="6" t="s">
        <v>70</v>
      </c>
      <c r="D1128" s="8" t="s">
        <v>290</v>
      </c>
      <c r="E1128" s="75"/>
      <c r="F1128" s="65">
        <f t="shared" si="358"/>
        <v>100</v>
      </c>
    </row>
    <row r="1129" spans="1:6" ht="20.25" x14ac:dyDescent="0.3">
      <c r="A1129" s="38" t="s">
        <v>24</v>
      </c>
      <c r="B1129" s="72" t="s">
        <v>169</v>
      </c>
      <c r="C1129" s="6" t="s">
        <v>70</v>
      </c>
      <c r="D1129" s="8" t="s">
        <v>627</v>
      </c>
      <c r="E1129" s="73" t="s">
        <v>27</v>
      </c>
      <c r="F1129" s="65">
        <f t="shared" si="358"/>
        <v>100</v>
      </c>
    </row>
    <row r="1130" spans="1:6" ht="56.25" x14ac:dyDescent="0.3">
      <c r="A1130" s="38" t="s">
        <v>749</v>
      </c>
      <c r="B1130" s="72" t="s">
        <v>169</v>
      </c>
      <c r="C1130" s="6" t="s">
        <v>70</v>
      </c>
      <c r="D1130" s="7" t="s">
        <v>748</v>
      </c>
      <c r="E1130" s="73" t="s">
        <v>27</v>
      </c>
      <c r="F1130" s="65">
        <f>F1131+F1132</f>
        <v>100</v>
      </c>
    </row>
    <row r="1131" spans="1:6" s="25" customFormat="1" ht="37.5" x14ac:dyDescent="0.3">
      <c r="A1131" s="43" t="s">
        <v>28</v>
      </c>
      <c r="B1131" s="74" t="s">
        <v>169</v>
      </c>
      <c r="C1131" s="7" t="s">
        <v>70</v>
      </c>
      <c r="D1131" s="7" t="s">
        <v>748</v>
      </c>
      <c r="E1131" s="75" t="s">
        <v>29</v>
      </c>
      <c r="F1131" s="65">
        <v>50.5</v>
      </c>
    </row>
    <row r="1132" spans="1:6" s="25" customFormat="1" ht="37.5" x14ac:dyDescent="0.3">
      <c r="A1132" s="36" t="s">
        <v>413</v>
      </c>
      <c r="B1132" s="74" t="s">
        <v>169</v>
      </c>
      <c r="C1132" s="7" t="s">
        <v>70</v>
      </c>
      <c r="D1132" s="7" t="s">
        <v>748</v>
      </c>
      <c r="E1132" s="75" t="s">
        <v>414</v>
      </c>
      <c r="F1132" s="65">
        <v>49.5</v>
      </c>
    </row>
    <row r="1133" spans="1:6" s="24" customFormat="1" ht="31.5" customHeight="1" x14ac:dyDescent="0.3">
      <c r="A1133" s="95" t="s">
        <v>949</v>
      </c>
      <c r="B1133" s="83" t="s">
        <v>12</v>
      </c>
      <c r="C1133" s="18" t="s">
        <v>0</v>
      </c>
      <c r="D1133" s="18"/>
      <c r="E1133" s="81"/>
      <c r="F1133" s="69">
        <f>+F1134+F1161+F1186</f>
        <v>92185.1</v>
      </c>
    </row>
    <row r="1134" spans="1:6" s="22" customFormat="1" ht="20.25" x14ac:dyDescent="0.3">
      <c r="A1134" s="46" t="s">
        <v>638</v>
      </c>
      <c r="B1134" s="74" t="s">
        <v>12</v>
      </c>
      <c r="C1134" s="7" t="s">
        <v>13</v>
      </c>
      <c r="D1134" s="7"/>
      <c r="E1134" s="75"/>
      <c r="F1134" s="66">
        <f>+F1135+F1154+F1158</f>
        <v>72377</v>
      </c>
    </row>
    <row r="1135" spans="1:6" s="4" customFormat="1" ht="56.25" x14ac:dyDescent="0.3">
      <c r="A1135" s="42" t="s">
        <v>639</v>
      </c>
      <c r="B1135" s="74" t="s">
        <v>12</v>
      </c>
      <c r="C1135" s="7" t="s">
        <v>13</v>
      </c>
      <c r="D1135" s="7" t="s">
        <v>640</v>
      </c>
      <c r="E1135" s="75"/>
      <c r="F1135" s="66">
        <f>+F1136+F1140+F1145+F1148</f>
        <v>70453.100000000006</v>
      </c>
    </row>
    <row r="1136" spans="1:6" ht="37.5" x14ac:dyDescent="0.3">
      <c r="A1136" s="44" t="s">
        <v>811</v>
      </c>
      <c r="B1136" s="74" t="s">
        <v>12</v>
      </c>
      <c r="C1136" s="7" t="s">
        <v>13</v>
      </c>
      <c r="D1136" s="6" t="s">
        <v>641</v>
      </c>
      <c r="E1136" s="75"/>
      <c r="F1136" s="66">
        <f t="shared" ref="F1136" si="359">+F1137</f>
        <v>3606</v>
      </c>
    </row>
    <row r="1137" spans="1:6" ht="27.75" customHeight="1" x14ac:dyDescent="0.3">
      <c r="A1137" s="37" t="s">
        <v>668</v>
      </c>
      <c r="B1137" s="74" t="s">
        <v>12</v>
      </c>
      <c r="C1137" s="7" t="s">
        <v>13</v>
      </c>
      <c r="D1137" s="6" t="s">
        <v>666</v>
      </c>
      <c r="E1137" s="75"/>
      <c r="F1137" s="66">
        <f t="shared" ref="F1137" si="360">F1138+F1139</f>
        <v>3606</v>
      </c>
    </row>
    <row r="1138" spans="1:6" s="30" customFormat="1" ht="37.5" x14ac:dyDescent="0.3">
      <c r="A1138" s="38" t="s">
        <v>28</v>
      </c>
      <c r="B1138" s="74" t="s">
        <v>12</v>
      </c>
      <c r="C1138" s="7" t="s">
        <v>13</v>
      </c>
      <c r="D1138" s="6" t="s">
        <v>666</v>
      </c>
      <c r="E1138" s="75" t="s">
        <v>29</v>
      </c>
      <c r="F1138" s="65">
        <v>2242.8000000000002</v>
      </c>
    </row>
    <row r="1139" spans="1:6" s="30" customFormat="1" ht="20.25" x14ac:dyDescent="0.3">
      <c r="A1139" s="44" t="s">
        <v>382</v>
      </c>
      <c r="B1139" s="74" t="s">
        <v>12</v>
      </c>
      <c r="C1139" s="7" t="s">
        <v>13</v>
      </c>
      <c r="D1139" s="6" t="s">
        <v>666</v>
      </c>
      <c r="E1139" s="75" t="s">
        <v>14</v>
      </c>
      <c r="F1139" s="65">
        <v>1363.1999999999998</v>
      </c>
    </row>
    <row r="1140" spans="1:6" s="4" customFormat="1" ht="20.25" x14ac:dyDescent="0.3">
      <c r="A1140" s="44" t="s">
        <v>15</v>
      </c>
      <c r="B1140" s="74" t="s">
        <v>12</v>
      </c>
      <c r="C1140" s="7" t="s">
        <v>13</v>
      </c>
      <c r="D1140" s="6" t="s">
        <v>642</v>
      </c>
      <c r="E1140" s="73"/>
      <c r="F1140" s="66">
        <f>+F1141+F1143</f>
        <v>8378</v>
      </c>
    </row>
    <row r="1141" spans="1:6" s="4" customFormat="1" ht="37.5" x14ac:dyDescent="0.3">
      <c r="A1141" s="37" t="s">
        <v>669</v>
      </c>
      <c r="B1141" s="74" t="s">
        <v>12</v>
      </c>
      <c r="C1141" s="7" t="s">
        <v>13</v>
      </c>
      <c r="D1141" s="6" t="s">
        <v>667</v>
      </c>
      <c r="E1141" s="73"/>
      <c r="F1141" s="66">
        <f>+F1142</f>
        <v>2420.8000000000002</v>
      </c>
    </row>
    <row r="1142" spans="1:6" s="30" customFormat="1" ht="20.25" x14ac:dyDescent="0.3">
      <c r="A1142" s="44" t="s">
        <v>382</v>
      </c>
      <c r="B1142" s="74" t="s">
        <v>12</v>
      </c>
      <c r="C1142" s="7" t="s">
        <v>13</v>
      </c>
      <c r="D1142" s="6" t="s">
        <v>667</v>
      </c>
      <c r="E1142" s="73" t="s">
        <v>14</v>
      </c>
      <c r="F1142" s="65">
        <v>2420.8000000000002</v>
      </c>
    </row>
    <row r="1143" spans="1:6" s="4" customFormat="1" ht="56.25" x14ac:dyDescent="0.3">
      <c r="A1143" s="37" t="s">
        <v>889</v>
      </c>
      <c r="B1143" s="74" t="s">
        <v>12</v>
      </c>
      <c r="C1143" s="7" t="s">
        <v>13</v>
      </c>
      <c r="D1143" s="6" t="s">
        <v>890</v>
      </c>
      <c r="E1143" s="73"/>
      <c r="F1143" s="66">
        <f t="shared" ref="F1143" si="361">+F1144</f>
        <v>5957.2000000000007</v>
      </c>
    </row>
    <row r="1144" spans="1:6" s="30" customFormat="1" ht="37.5" x14ac:dyDescent="0.3">
      <c r="A1144" s="38" t="s">
        <v>28</v>
      </c>
      <c r="B1144" s="74" t="s">
        <v>12</v>
      </c>
      <c r="C1144" s="7" t="s">
        <v>13</v>
      </c>
      <c r="D1144" s="6" t="s">
        <v>890</v>
      </c>
      <c r="E1144" s="73" t="s">
        <v>29</v>
      </c>
      <c r="F1144" s="65">
        <v>5957.2000000000007</v>
      </c>
    </row>
    <row r="1145" spans="1:6" ht="20.25" x14ac:dyDescent="0.3">
      <c r="A1145" s="44" t="s">
        <v>26</v>
      </c>
      <c r="B1145" s="74" t="s">
        <v>12</v>
      </c>
      <c r="C1145" s="7" t="s">
        <v>13</v>
      </c>
      <c r="D1145" s="6" t="s">
        <v>888</v>
      </c>
      <c r="E1145" s="75"/>
      <c r="F1145" s="66">
        <f t="shared" ref="F1145" si="362">+F1146</f>
        <v>1277.7999999999997</v>
      </c>
    </row>
    <row r="1146" spans="1:6" ht="37.5" x14ac:dyDescent="0.3">
      <c r="A1146" s="37" t="s">
        <v>929</v>
      </c>
      <c r="B1146" s="74" t="s">
        <v>12</v>
      </c>
      <c r="C1146" s="7" t="s">
        <v>13</v>
      </c>
      <c r="D1146" s="6" t="s">
        <v>921</v>
      </c>
      <c r="E1146" s="75"/>
      <c r="F1146" s="66">
        <f>+F1147</f>
        <v>1277.7999999999997</v>
      </c>
    </row>
    <row r="1147" spans="1:6" s="30" customFormat="1" ht="20.25" x14ac:dyDescent="0.3">
      <c r="A1147" s="44" t="s">
        <v>382</v>
      </c>
      <c r="B1147" s="74" t="s">
        <v>12</v>
      </c>
      <c r="C1147" s="7" t="s">
        <v>13</v>
      </c>
      <c r="D1147" s="6" t="s">
        <v>921</v>
      </c>
      <c r="E1147" s="75" t="s">
        <v>14</v>
      </c>
      <c r="F1147" s="65">
        <v>1277.7999999999997</v>
      </c>
    </row>
    <row r="1148" spans="1:6" s="4" customFormat="1" ht="37.5" x14ac:dyDescent="0.3">
      <c r="A1148" s="44" t="s">
        <v>16</v>
      </c>
      <c r="B1148" s="74" t="s">
        <v>12</v>
      </c>
      <c r="C1148" s="7" t="s">
        <v>13</v>
      </c>
      <c r="D1148" s="6" t="s">
        <v>643</v>
      </c>
      <c r="E1148" s="73"/>
      <c r="F1148" s="65">
        <f t="shared" ref="F1148" si="363">+F1149+F1152</f>
        <v>57191.3</v>
      </c>
    </row>
    <row r="1149" spans="1:6" s="4" customFormat="1" ht="20.25" x14ac:dyDescent="0.3">
      <c r="A1149" s="44" t="s">
        <v>17</v>
      </c>
      <c r="B1149" s="74" t="s">
        <v>12</v>
      </c>
      <c r="C1149" s="7" t="s">
        <v>13</v>
      </c>
      <c r="D1149" s="6" t="s">
        <v>644</v>
      </c>
      <c r="E1149" s="73"/>
      <c r="F1149" s="65">
        <f t="shared" ref="F1149:F1150" si="364">+F1150</f>
        <v>33318.9</v>
      </c>
    </row>
    <row r="1150" spans="1:6" ht="37.5" x14ac:dyDescent="0.3">
      <c r="A1150" s="44" t="s">
        <v>810</v>
      </c>
      <c r="B1150" s="74" t="s">
        <v>12</v>
      </c>
      <c r="C1150" s="7" t="s">
        <v>13</v>
      </c>
      <c r="D1150" s="6" t="s">
        <v>671</v>
      </c>
      <c r="E1150" s="75"/>
      <c r="F1150" s="66">
        <f t="shared" si="364"/>
        <v>33318.9</v>
      </c>
    </row>
    <row r="1151" spans="1:6" s="25" customFormat="1" ht="20.25" x14ac:dyDescent="0.3">
      <c r="A1151" s="44" t="s">
        <v>382</v>
      </c>
      <c r="B1151" s="74" t="s">
        <v>12</v>
      </c>
      <c r="C1151" s="7" t="s">
        <v>13</v>
      </c>
      <c r="D1151" s="6" t="s">
        <v>671</v>
      </c>
      <c r="E1151" s="75" t="s">
        <v>14</v>
      </c>
      <c r="F1151" s="65">
        <v>33318.9</v>
      </c>
    </row>
    <row r="1152" spans="1:6" s="20" customFormat="1" ht="37.5" x14ac:dyDescent="0.3">
      <c r="A1152" s="42" t="s">
        <v>22</v>
      </c>
      <c r="B1152" s="74" t="s">
        <v>12</v>
      </c>
      <c r="C1152" s="7" t="s">
        <v>13</v>
      </c>
      <c r="D1152" s="7" t="s">
        <v>731</v>
      </c>
      <c r="E1152" s="75"/>
      <c r="F1152" s="66">
        <f t="shared" ref="F1152" si="365">+F1153</f>
        <v>23872.400000000001</v>
      </c>
    </row>
    <row r="1153" spans="1:6" s="26" customFormat="1" ht="20.25" x14ac:dyDescent="0.3">
      <c r="A1153" s="44" t="s">
        <v>382</v>
      </c>
      <c r="B1153" s="74" t="s">
        <v>12</v>
      </c>
      <c r="C1153" s="7" t="s">
        <v>13</v>
      </c>
      <c r="D1153" s="7" t="s">
        <v>731</v>
      </c>
      <c r="E1153" s="75" t="s">
        <v>14</v>
      </c>
      <c r="F1153" s="65">
        <v>23872.400000000001</v>
      </c>
    </row>
    <row r="1154" spans="1:6" s="20" customFormat="1" ht="56.25" x14ac:dyDescent="0.3">
      <c r="A1154" s="37" t="s">
        <v>132</v>
      </c>
      <c r="B1154" s="74" t="s">
        <v>12</v>
      </c>
      <c r="C1154" s="7" t="s">
        <v>13</v>
      </c>
      <c r="D1154" s="7" t="s">
        <v>19</v>
      </c>
      <c r="E1154" s="75"/>
      <c r="F1154" s="65">
        <f t="shared" ref="F1154:F1156" si="366">F1155</f>
        <v>1701.9</v>
      </c>
    </row>
    <row r="1155" spans="1:6" s="20" customFormat="1" ht="37.5" x14ac:dyDescent="0.3">
      <c r="A1155" s="37" t="s">
        <v>248</v>
      </c>
      <c r="B1155" s="74" t="s">
        <v>12</v>
      </c>
      <c r="C1155" s="7" t="s">
        <v>13</v>
      </c>
      <c r="D1155" s="7" t="s">
        <v>868</v>
      </c>
      <c r="E1155" s="75"/>
      <c r="F1155" s="65">
        <f t="shared" si="366"/>
        <v>1701.9</v>
      </c>
    </row>
    <row r="1156" spans="1:6" s="20" customFormat="1" ht="36.75" customHeight="1" x14ac:dyDescent="0.3">
      <c r="A1156" s="37" t="s">
        <v>870</v>
      </c>
      <c r="B1156" s="74" t="s">
        <v>12</v>
      </c>
      <c r="C1156" s="7" t="s">
        <v>13</v>
      </c>
      <c r="D1156" s="7" t="s">
        <v>869</v>
      </c>
      <c r="E1156" s="75"/>
      <c r="F1156" s="65">
        <f t="shared" si="366"/>
        <v>1701.9</v>
      </c>
    </row>
    <row r="1157" spans="1:6" s="26" customFormat="1" ht="20.25" x14ac:dyDescent="0.3">
      <c r="A1157" s="44" t="s">
        <v>382</v>
      </c>
      <c r="B1157" s="74" t="s">
        <v>12</v>
      </c>
      <c r="C1157" s="7" t="s">
        <v>13</v>
      </c>
      <c r="D1157" s="7" t="s">
        <v>869</v>
      </c>
      <c r="E1157" s="75" t="s">
        <v>14</v>
      </c>
      <c r="F1157" s="65">
        <v>1701.9</v>
      </c>
    </row>
    <row r="1158" spans="1:6" ht="20.25" x14ac:dyDescent="0.3">
      <c r="A1158" s="37" t="s">
        <v>77</v>
      </c>
      <c r="B1158" s="72" t="s">
        <v>12</v>
      </c>
      <c r="C1158" s="6" t="s">
        <v>13</v>
      </c>
      <c r="D1158" s="8" t="s">
        <v>78</v>
      </c>
      <c r="E1158" s="73"/>
      <c r="F1158" s="65">
        <f t="shared" ref="F1158:F1159" si="367">SUM(F1159)</f>
        <v>222</v>
      </c>
    </row>
    <row r="1159" spans="1:6" ht="37.5" x14ac:dyDescent="0.3">
      <c r="A1159" s="37" t="s">
        <v>79</v>
      </c>
      <c r="B1159" s="72" t="s">
        <v>12</v>
      </c>
      <c r="C1159" s="6" t="s">
        <v>13</v>
      </c>
      <c r="D1159" s="8" t="s">
        <v>80</v>
      </c>
      <c r="E1159" s="73" t="s">
        <v>27</v>
      </c>
      <c r="F1159" s="65">
        <f t="shared" si="367"/>
        <v>222</v>
      </c>
    </row>
    <row r="1160" spans="1:6" s="25" customFormat="1" ht="20.25" x14ac:dyDescent="0.3">
      <c r="A1160" s="44" t="s">
        <v>382</v>
      </c>
      <c r="B1160" s="72" t="s">
        <v>12</v>
      </c>
      <c r="C1160" s="6" t="s">
        <v>13</v>
      </c>
      <c r="D1160" s="6" t="s">
        <v>80</v>
      </c>
      <c r="E1160" s="73" t="s">
        <v>14</v>
      </c>
      <c r="F1160" s="65">
        <v>222</v>
      </c>
    </row>
    <row r="1161" spans="1:6" s="21" customFormat="1" ht="20.25" x14ac:dyDescent="0.3">
      <c r="A1161" s="46" t="s">
        <v>645</v>
      </c>
      <c r="B1161" s="74" t="s">
        <v>12</v>
      </c>
      <c r="C1161" s="7" t="s">
        <v>1</v>
      </c>
      <c r="D1161" s="7"/>
      <c r="E1161" s="75"/>
      <c r="F1161" s="66">
        <f>F1162+F1178</f>
        <v>9894.6</v>
      </c>
    </row>
    <row r="1162" spans="1:6" s="20" customFormat="1" ht="56.25" x14ac:dyDescent="0.3">
      <c r="A1162" s="42" t="s">
        <v>639</v>
      </c>
      <c r="B1162" s="74" t="s">
        <v>12</v>
      </c>
      <c r="C1162" s="7" t="s">
        <v>1</v>
      </c>
      <c r="D1162" s="7" t="s">
        <v>640</v>
      </c>
      <c r="E1162" s="75"/>
      <c r="F1162" s="66">
        <f>+F1163+F1175</f>
        <v>2559</v>
      </c>
    </row>
    <row r="1163" spans="1:6" s="4" customFormat="1" ht="20.25" x14ac:dyDescent="0.3">
      <c r="A1163" s="43" t="s">
        <v>646</v>
      </c>
      <c r="B1163" s="74" t="s">
        <v>12</v>
      </c>
      <c r="C1163" s="7" t="s">
        <v>1</v>
      </c>
      <c r="D1163" s="6" t="s">
        <v>647</v>
      </c>
      <c r="E1163" s="75"/>
      <c r="F1163" s="66">
        <f>+F1164+F1167++F1170+F1172</f>
        <v>2113.8000000000002</v>
      </c>
    </row>
    <row r="1164" spans="1:6" s="4" customFormat="1" ht="37.5" x14ac:dyDescent="0.3">
      <c r="A1164" s="46" t="s">
        <v>648</v>
      </c>
      <c r="B1164" s="74" t="s">
        <v>12</v>
      </c>
      <c r="C1164" s="7" t="s">
        <v>1</v>
      </c>
      <c r="D1164" s="7" t="s">
        <v>649</v>
      </c>
      <c r="E1164" s="75"/>
      <c r="F1164" s="66">
        <f t="shared" ref="F1164:F1165" si="368">+F1165</f>
        <v>685</v>
      </c>
    </row>
    <row r="1165" spans="1:6" s="4" customFormat="1" ht="20.25" x14ac:dyDescent="0.3">
      <c r="A1165" s="42" t="s">
        <v>650</v>
      </c>
      <c r="B1165" s="74" t="s">
        <v>12</v>
      </c>
      <c r="C1165" s="7" t="s">
        <v>1</v>
      </c>
      <c r="D1165" s="6" t="s">
        <v>651</v>
      </c>
      <c r="E1165" s="75"/>
      <c r="F1165" s="66">
        <f t="shared" si="368"/>
        <v>685</v>
      </c>
    </row>
    <row r="1166" spans="1:6" s="30" customFormat="1" ht="20.25" x14ac:dyDescent="0.3">
      <c r="A1166" s="44" t="s">
        <v>382</v>
      </c>
      <c r="B1166" s="74" t="s">
        <v>12</v>
      </c>
      <c r="C1166" s="7" t="s">
        <v>1</v>
      </c>
      <c r="D1166" s="6" t="s">
        <v>651</v>
      </c>
      <c r="E1166" s="75" t="s">
        <v>14</v>
      </c>
      <c r="F1166" s="65">
        <v>685</v>
      </c>
    </row>
    <row r="1167" spans="1:6" s="4" customFormat="1" ht="20.25" x14ac:dyDescent="0.3">
      <c r="A1167" s="42" t="s">
        <v>652</v>
      </c>
      <c r="B1167" s="74" t="s">
        <v>12</v>
      </c>
      <c r="C1167" s="7" t="s">
        <v>1</v>
      </c>
      <c r="D1167" s="7" t="s">
        <v>653</v>
      </c>
      <c r="E1167" s="75"/>
      <c r="F1167" s="66">
        <f t="shared" ref="F1167:F1168" si="369">+F1168</f>
        <v>39.900000000000006</v>
      </c>
    </row>
    <row r="1168" spans="1:6" s="4" customFormat="1" ht="37.5" x14ac:dyDescent="0.3">
      <c r="A1168" s="44" t="s">
        <v>654</v>
      </c>
      <c r="B1168" s="74" t="s">
        <v>12</v>
      </c>
      <c r="C1168" s="7" t="s">
        <v>1</v>
      </c>
      <c r="D1168" s="6" t="s">
        <v>655</v>
      </c>
      <c r="E1168" s="75"/>
      <c r="F1168" s="66">
        <f t="shared" si="369"/>
        <v>39.900000000000006</v>
      </c>
    </row>
    <row r="1169" spans="1:6" s="30" customFormat="1" ht="20.25" x14ac:dyDescent="0.3">
      <c r="A1169" s="44" t="s">
        <v>382</v>
      </c>
      <c r="B1169" s="74" t="s">
        <v>12</v>
      </c>
      <c r="C1169" s="7" t="s">
        <v>1</v>
      </c>
      <c r="D1169" s="6" t="s">
        <v>655</v>
      </c>
      <c r="E1169" s="75" t="s">
        <v>14</v>
      </c>
      <c r="F1169" s="65">
        <v>39.900000000000006</v>
      </c>
    </row>
    <row r="1170" spans="1:6" ht="39.75" customHeight="1" x14ac:dyDescent="0.3">
      <c r="A1170" s="44" t="s">
        <v>729</v>
      </c>
      <c r="B1170" s="74" t="s">
        <v>12</v>
      </c>
      <c r="C1170" s="7" t="s">
        <v>1</v>
      </c>
      <c r="D1170" s="6" t="s">
        <v>928</v>
      </c>
      <c r="E1170" s="73"/>
      <c r="F1170" s="66">
        <f>+F1171</f>
        <v>388.9</v>
      </c>
    </row>
    <row r="1171" spans="1:6" s="25" customFormat="1" ht="20.25" x14ac:dyDescent="0.3">
      <c r="A1171" s="44" t="s">
        <v>382</v>
      </c>
      <c r="B1171" s="74" t="s">
        <v>12</v>
      </c>
      <c r="C1171" s="7" t="s">
        <v>1</v>
      </c>
      <c r="D1171" s="6" t="s">
        <v>928</v>
      </c>
      <c r="E1171" s="73" t="s">
        <v>14</v>
      </c>
      <c r="F1171" s="65">
        <v>388.9</v>
      </c>
    </row>
    <row r="1172" spans="1:6" s="4" customFormat="1" ht="37.5" x14ac:dyDescent="0.3">
      <c r="A1172" s="43" t="s">
        <v>656</v>
      </c>
      <c r="B1172" s="74" t="s">
        <v>12</v>
      </c>
      <c r="C1172" s="7" t="s">
        <v>1</v>
      </c>
      <c r="D1172" s="6" t="s">
        <v>709</v>
      </c>
      <c r="E1172" s="75"/>
      <c r="F1172" s="66">
        <f t="shared" ref="F1172" si="370">+F1174+F1173</f>
        <v>1000</v>
      </c>
    </row>
    <row r="1173" spans="1:6" s="30" customFormat="1" ht="37.5" x14ac:dyDescent="0.3">
      <c r="A1173" s="44" t="s">
        <v>28</v>
      </c>
      <c r="B1173" s="74" t="s">
        <v>12</v>
      </c>
      <c r="C1173" s="7" t="s">
        <v>1</v>
      </c>
      <c r="D1173" s="6" t="s">
        <v>709</v>
      </c>
      <c r="E1173" s="75" t="s">
        <v>29</v>
      </c>
      <c r="F1173" s="65">
        <v>200</v>
      </c>
    </row>
    <row r="1174" spans="1:6" s="30" customFormat="1" ht="20.25" x14ac:dyDescent="0.3">
      <c r="A1174" s="44" t="s">
        <v>382</v>
      </c>
      <c r="B1174" s="74" t="s">
        <v>12</v>
      </c>
      <c r="C1174" s="7" t="s">
        <v>1</v>
      </c>
      <c r="D1174" s="6" t="s">
        <v>709</v>
      </c>
      <c r="E1174" s="75" t="s">
        <v>14</v>
      </c>
      <c r="F1174" s="65">
        <v>800</v>
      </c>
    </row>
    <row r="1175" spans="1:6" s="4" customFormat="1" ht="20.25" x14ac:dyDescent="0.3">
      <c r="A1175" s="44" t="s">
        <v>24</v>
      </c>
      <c r="B1175" s="74" t="s">
        <v>12</v>
      </c>
      <c r="C1175" s="7" t="s">
        <v>1</v>
      </c>
      <c r="D1175" s="6" t="s">
        <v>696</v>
      </c>
      <c r="E1175" s="75"/>
      <c r="F1175" s="66">
        <f t="shared" ref="F1175:F1176" si="371">+F1176</f>
        <v>445.2</v>
      </c>
    </row>
    <row r="1176" spans="1:6" s="4" customFormat="1" ht="20.25" x14ac:dyDescent="0.3">
      <c r="A1176" s="44" t="s">
        <v>657</v>
      </c>
      <c r="B1176" s="74" t="s">
        <v>12</v>
      </c>
      <c r="C1176" s="7" t="s">
        <v>1</v>
      </c>
      <c r="D1176" s="6" t="s">
        <v>697</v>
      </c>
      <c r="E1176" s="75"/>
      <c r="F1176" s="66">
        <f t="shared" si="371"/>
        <v>445.2</v>
      </c>
    </row>
    <row r="1177" spans="1:6" s="30" customFormat="1" ht="37.5" x14ac:dyDescent="0.3">
      <c r="A1177" s="46" t="s">
        <v>413</v>
      </c>
      <c r="B1177" s="74" t="s">
        <v>12</v>
      </c>
      <c r="C1177" s="7" t="s">
        <v>1</v>
      </c>
      <c r="D1177" s="6" t="s">
        <v>697</v>
      </c>
      <c r="E1177" s="73" t="s">
        <v>414</v>
      </c>
      <c r="F1177" s="65">
        <v>445.2</v>
      </c>
    </row>
    <row r="1178" spans="1:6" ht="56.25" x14ac:dyDescent="0.3">
      <c r="A1178" s="37" t="s">
        <v>132</v>
      </c>
      <c r="B1178" s="74" t="s">
        <v>12</v>
      </c>
      <c r="C1178" s="7" t="s">
        <v>1</v>
      </c>
      <c r="D1178" s="7" t="s">
        <v>19</v>
      </c>
      <c r="E1178" s="75"/>
      <c r="F1178" s="66">
        <f>F1179+F1182</f>
        <v>7335.6</v>
      </c>
    </row>
    <row r="1179" spans="1:6" ht="37.5" x14ac:dyDescent="0.3">
      <c r="A1179" s="37" t="s">
        <v>248</v>
      </c>
      <c r="B1179" s="74" t="s">
        <v>12</v>
      </c>
      <c r="C1179" s="7" t="s">
        <v>1</v>
      </c>
      <c r="D1179" s="7" t="s">
        <v>868</v>
      </c>
      <c r="E1179" s="75"/>
      <c r="F1179" s="66">
        <f>F1180</f>
        <v>2004.5</v>
      </c>
    </row>
    <row r="1180" spans="1:6" ht="41.25" customHeight="1" x14ac:dyDescent="0.3">
      <c r="A1180" s="37" t="s">
        <v>870</v>
      </c>
      <c r="B1180" s="74" t="s">
        <v>12</v>
      </c>
      <c r="C1180" s="7" t="s">
        <v>1</v>
      </c>
      <c r="D1180" s="7" t="s">
        <v>869</v>
      </c>
      <c r="E1180" s="75"/>
      <c r="F1180" s="65">
        <f>+F1181</f>
        <v>2004.5</v>
      </c>
    </row>
    <row r="1181" spans="1:6" s="25" customFormat="1" ht="20.25" x14ac:dyDescent="0.3">
      <c r="A1181" s="44" t="s">
        <v>382</v>
      </c>
      <c r="B1181" s="74" t="s">
        <v>12</v>
      </c>
      <c r="C1181" s="7" t="s">
        <v>1</v>
      </c>
      <c r="D1181" s="7" t="s">
        <v>869</v>
      </c>
      <c r="E1181" s="75" t="s">
        <v>14</v>
      </c>
      <c r="F1181" s="65">
        <v>2004.5</v>
      </c>
    </row>
    <row r="1182" spans="1:6" ht="20.25" x14ac:dyDescent="0.3">
      <c r="A1182" s="37" t="s">
        <v>15</v>
      </c>
      <c r="B1182" s="74" t="s">
        <v>12</v>
      </c>
      <c r="C1182" s="7" t="s">
        <v>1</v>
      </c>
      <c r="D1182" s="7" t="s">
        <v>872</v>
      </c>
      <c r="E1182" s="75"/>
      <c r="F1182" s="66">
        <f>F1183</f>
        <v>5331.1</v>
      </c>
    </row>
    <row r="1183" spans="1:6" ht="37.5" x14ac:dyDescent="0.3">
      <c r="A1183" s="37" t="s">
        <v>874</v>
      </c>
      <c r="B1183" s="74" t="s">
        <v>12</v>
      </c>
      <c r="C1183" s="7" t="s">
        <v>1</v>
      </c>
      <c r="D1183" s="7" t="s">
        <v>873</v>
      </c>
      <c r="E1183" s="75"/>
      <c r="F1183" s="65">
        <f>F1184+F1185</f>
        <v>5331.1</v>
      </c>
    </row>
    <row r="1184" spans="1:6" s="25" customFormat="1" ht="37.5" x14ac:dyDescent="0.3">
      <c r="A1184" s="38" t="s">
        <v>28</v>
      </c>
      <c r="B1184" s="74" t="s">
        <v>12</v>
      </c>
      <c r="C1184" s="7" t="s">
        <v>1</v>
      </c>
      <c r="D1184" s="7" t="s">
        <v>873</v>
      </c>
      <c r="E1184" s="75" t="s">
        <v>29</v>
      </c>
      <c r="F1184" s="65">
        <v>261.3</v>
      </c>
    </row>
    <row r="1185" spans="1:6" s="25" customFormat="1" ht="20.25" x14ac:dyDescent="0.3">
      <c r="A1185" s="44" t="s">
        <v>382</v>
      </c>
      <c r="B1185" s="74" t="s">
        <v>12</v>
      </c>
      <c r="C1185" s="7" t="s">
        <v>1</v>
      </c>
      <c r="D1185" s="7" t="s">
        <v>873</v>
      </c>
      <c r="E1185" s="75" t="s">
        <v>14</v>
      </c>
      <c r="F1185" s="65">
        <v>5069.8</v>
      </c>
    </row>
    <row r="1186" spans="1:6" s="22" customFormat="1" ht="20.25" x14ac:dyDescent="0.3">
      <c r="A1186" s="46" t="s">
        <v>658</v>
      </c>
      <c r="B1186" s="74" t="s">
        <v>12</v>
      </c>
      <c r="C1186" s="7" t="s">
        <v>25</v>
      </c>
      <c r="D1186" s="7"/>
      <c r="E1186" s="75"/>
      <c r="F1186" s="66">
        <f>+F1187+F1198</f>
        <v>9913.4999999999982</v>
      </c>
    </row>
    <row r="1187" spans="1:6" s="4" customFormat="1" ht="56.25" x14ac:dyDescent="0.3">
      <c r="A1187" s="42" t="s">
        <v>639</v>
      </c>
      <c r="B1187" s="74" t="s">
        <v>12</v>
      </c>
      <c r="C1187" s="7" t="s">
        <v>25</v>
      </c>
      <c r="D1187" s="7" t="s">
        <v>640</v>
      </c>
      <c r="E1187" s="75"/>
      <c r="F1187" s="66">
        <f>+F1188+F1191+F1195</f>
        <v>9892.9999999999982</v>
      </c>
    </row>
    <row r="1188" spans="1:6" s="4" customFormat="1" ht="20.25" x14ac:dyDescent="0.3">
      <c r="A1188" s="44" t="s">
        <v>15</v>
      </c>
      <c r="B1188" s="74" t="s">
        <v>12</v>
      </c>
      <c r="C1188" s="7" t="s">
        <v>25</v>
      </c>
      <c r="D1188" s="6" t="s">
        <v>642</v>
      </c>
      <c r="E1188" s="73"/>
      <c r="F1188" s="66">
        <f>+F1189</f>
        <v>6237.7999999999993</v>
      </c>
    </row>
    <row r="1189" spans="1:6" s="4" customFormat="1" ht="56.25" x14ac:dyDescent="0.3">
      <c r="A1189" s="37" t="s">
        <v>889</v>
      </c>
      <c r="B1189" s="74" t="s">
        <v>12</v>
      </c>
      <c r="C1189" s="7" t="s">
        <v>25</v>
      </c>
      <c r="D1189" s="6" t="s">
        <v>890</v>
      </c>
      <c r="E1189" s="73"/>
      <c r="F1189" s="66">
        <f t="shared" ref="F1189" si="372">+F1190</f>
        <v>6237.7999999999993</v>
      </c>
    </row>
    <row r="1190" spans="1:6" s="30" customFormat="1" ht="20.25" x14ac:dyDescent="0.3">
      <c r="A1190" s="44" t="s">
        <v>382</v>
      </c>
      <c r="B1190" s="74" t="s">
        <v>12</v>
      </c>
      <c r="C1190" s="7" t="s">
        <v>25</v>
      </c>
      <c r="D1190" s="6" t="s">
        <v>890</v>
      </c>
      <c r="E1190" s="73" t="s">
        <v>14</v>
      </c>
      <c r="F1190" s="65">
        <v>6237.7999999999993</v>
      </c>
    </row>
    <row r="1191" spans="1:6" ht="20.25" x14ac:dyDescent="0.3">
      <c r="A1191" s="43" t="s">
        <v>646</v>
      </c>
      <c r="B1191" s="74" t="s">
        <v>12</v>
      </c>
      <c r="C1191" s="7" t="s">
        <v>25</v>
      </c>
      <c r="D1191" s="6" t="s">
        <v>647</v>
      </c>
      <c r="E1191" s="73"/>
      <c r="F1191" s="66">
        <f t="shared" ref="F1191:F1193" si="373">+F1192</f>
        <v>2302.9</v>
      </c>
    </row>
    <row r="1192" spans="1:6" ht="37.5" x14ac:dyDescent="0.3">
      <c r="A1192" s="46" t="s">
        <v>648</v>
      </c>
      <c r="B1192" s="74" t="s">
        <v>12</v>
      </c>
      <c r="C1192" s="7" t="s">
        <v>25</v>
      </c>
      <c r="D1192" s="7" t="s">
        <v>649</v>
      </c>
      <c r="E1192" s="73"/>
      <c r="F1192" s="66">
        <f t="shared" si="373"/>
        <v>2302.9</v>
      </c>
    </row>
    <row r="1193" spans="1:6" ht="75" x14ac:dyDescent="0.3">
      <c r="A1193" s="44" t="s">
        <v>659</v>
      </c>
      <c r="B1193" s="74" t="s">
        <v>12</v>
      </c>
      <c r="C1193" s="7" t="s">
        <v>25</v>
      </c>
      <c r="D1193" s="6" t="s">
        <v>660</v>
      </c>
      <c r="E1193" s="75"/>
      <c r="F1193" s="66">
        <f t="shared" si="373"/>
        <v>2302.9</v>
      </c>
    </row>
    <row r="1194" spans="1:6" s="25" customFormat="1" ht="20.25" x14ac:dyDescent="0.3">
      <c r="A1194" s="44" t="s">
        <v>382</v>
      </c>
      <c r="B1194" s="74" t="s">
        <v>12</v>
      </c>
      <c r="C1194" s="7" t="s">
        <v>25</v>
      </c>
      <c r="D1194" s="6" t="s">
        <v>660</v>
      </c>
      <c r="E1194" s="75" t="s">
        <v>14</v>
      </c>
      <c r="F1194" s="65">
        <v>2302.9</v>
      </c>
    </row>
    <row r="1195" spans="1:6" ht="37.5" x14ac:dyDescent="0.3">
      <c r="A1195" s="43" t="s">
        <v>730</v>
      </c>
      <c r="B1195" s="74" t="s">
        <v>12</v>
      </c>
      <c r="C1195" s="7" t="s">
        <v>25</v>
      </c>
      <c r="D1195" s="6" t="s">
        <v>661</v>
      </c>
      <c r="E1195" s="75"/>
      <c r="F1195" s="66">
        <f t="shared" ref="F1195" si="374">+F1196</f>
        <v>1352.3</v>
      </c>
    </row>
    <row r="1196" spans="1:6" ht="37.5" x14ac:dyDescent="0.3">
      <c r="A1196" s="44" t="s">
        <v>882</v>
      </c>
      <c r="B1196" s="74" t="s">
        <v>12</v>
      </c>
      <c r="C1196" s="7" t="s">
        <v>25</v>
      </c>
      <c r="D1196" s="6" t="s">
        <v>884</v>
      </c>
      <c r="E1196" s="73"/>
      <c r="F1196" s="66">
        <f>+F1197</f>
        <v>1352.3</v>
      </c>
    </row>
    <row r="1197" spans="1:6" s="25" customFormat="1" ht="20.25" x14ac:dyDescent="0.3">
      <c r="A1197" s="44" t="s">
        <v>382</v>
      </c>
      <c r="B1197" s="74" t="s">
        <v>12</v>
      </c>
      <c r="C1197" s="7" t="s">
        <v>25</v>
      </c>
      <c r="D1197" s="6" t="s">
        <v>884</v>
      </c>
      <c r="E1197" s="73" t="s">
        <v>14</v>
      </c>
      <c r="F1197" s="65">
        <v>1352.3</v>
      </c>
    </row>
    <row r="1198" spans="1:6" ht="20.25" x14ac:dyDescent="0.3">
      <c r="A1198" s="37" t="s">
        <v>77</v>
      </c>
      <c r="B1198" s="72" t="s">
        <v>12</v>
      </c>
      <c r="C1198" s="6" t="s">
        <v>25</v>
      </c>
      <c r="D1198" s="8" t="s">
        <v>78</v>
      </c>
      <c r="E1198" s="73"/>
      <c r="F1198" s="65">
        <f t="shared" ref="F1198:F1199" si="375">SUM(F1199)</f>
        <v>20.5</v>
      </c>
    </row>
    <row r="1199" spans="1:6" ht="37.5" x14ac:dyDescent="0.3">
      <c r="A1199" s="37" t="s">
        <v>79</v>
      </c>
      <c r="B1199" s="72" t="s">
        <v>12</v>
      </c>
      <c r="C1199" s="6" t="s">
        <v>25</v>
      </c>
      <c r="D1199" s="8" t="s">
        <v>80</v>
      </c>
      <c r="E1199" s="73" t="s">
        <v>27</v>
      </c>
      <c r="F1199" s="65">
        <f t="shared" si="375"/>
        <v>20.5</v>
      </c>
    </row>
    <row r="1200" spans="1:6" s="25" customFormat="1" ht="20.25" x14ac:dyDescent="0.3">
      <c r="A1200" s="44" t="s">
        <v>382</v>
      </c>
      <c r="B1200" s="72" t="s">
        <v>12</v>
      </c>
      <c r="C1200" s="6" t="s">
        <v>25</v>
      </c>
      <c r="D1200" s="6" t="s">
        <v>80</v>
      </c>
      <c r="E1200" s="73" t="s">
        <v>14</v>
      </c>
      <c r="F1200" s="65">
        <v>20.5</v>
      </c>
    </row>
    <row r="1201" spans="1:6" s="24" customFormat="1" ht="31.5" customHeight="1" x14ac:dyDescent="0.3">
      <c r="A1201" s="58" t="s">
        <v>662</v>
      </c>
      <c r="B1201" s="83" t="s">
        <v>259</v>
      </c>
      <c r="C1201" s="18" t="s">
        <v>0</v>
      </c>
      <c r="D1201" s="18"/>
      <c r="E1201" s="81"/>
      <c r="F1201" s="69">
        <f t="shared" ref="F1201:F1207" si="376">+F1202</f>
        <v>3750</v>
      </c>
    </row>
    <row r="1202" spans="1:6" s="22" customFormat="1" ht="20.25" x14ac:dyDescent="0.3">
      <c r="A1202" s="38" t="s">
        <v>663</v>
      </c>
      <c r="B1202" s="74" t="s">
        <v>259</v>
      </c>
      <c r="C1202" s="7" t="s">
        <v>1</v>
      </c>
      <c r="D1202" s="7"/>
      <c r="E1202" s="75"/>
      <c r="F1202" s="66">
        <f t="shared" si="376"/>
        <v>3750</v>
      </c>
    </row>
    <row r="1203" spans="1:6" s="4" customFormat="1" ht="75" x14ac:dyDescent="0.3">
      <c r="A1203" s="39" t="s">
        <v>7</v>
      </c>
      <c r="B1203" s="74" t="s">
        <v>259</v>
      </c>
      <c r="C1203" s="7" t="s">
        <v>1</v>
      </c>
      <c r="D1203" s="7" t="s">
        <v>6</v>
      </c>
      <c r="E1203" s="75"/>
      <c r="F1203" s="66">
        <f t="shared" si="376"/>
        <v>3750</v>
      </c>
    </row>
    <row r="1204" spans="1:6" s="4" customFormat="1" ht="37.5" x14ac:dyDescent="0.3">
      <c r="A1204" s="38" t="s">
        <v>8</v>
      </c>
      <c r="B1204" s="74" t="s">
        <v>259</v>
      </c>
      <c r="C1204" s="7" t="s">
        <v>1</v>
      </c>
      <c r="D1204" s="7" t="s">
        <v>9</v>
      </c>
      <c r="E1204" s="75"/>
      <c r="F1204" s="66">
        <f t="shared" si="376"/>
        <v>3750</v>
      </c>
    </row>
    <row r="1205" spans="1:6" s="4" customFormat="1" ht="37.5" x14ac:dyDescent="0.3">
      <c r="A1205" s="37" t="s">
        <v>10</v>
      </c>
      <c r="B1205" s="74" t="s">
        <v>259</v>
      </c>
      <c r="C1205" s="7" t="s">
        <v>1</v>
      </c>
      <c r="D1205" s="7" t="s">
        <v>11</v>
      </c>
      <c r="E1205" s="75"/>
      <c r="F1205" s="66">
        <f t="shared" si="376"/>
        <v>3750</v>
      </c>
    </row>
    <row r="1206" spans="1:6" s="4" customFormat="1" ht="37.5" x14ac:dyDescent="0.3">
      <c r="A1206" s="49" t="s">
        <v>486</v>
      </c>
      <c r="B1206" s="74" t="s">
        <v>259</v>
      </c>
      <c r="C1206" s="7" t="s">
        <v>1</v>
      </c>
      <c r="D1206" s="7" t="s">
        <v>487</v>
      </c>
      <c r="E1206" s="75"/>
      <c r="F1206" s="66">
        <f t="shared" si="376"/>
        <v>3750</v>
      </c>
    </row>
    <row r="1207" spans="1:6" s="4" customFormat="1" ht="61.5" customHeight="1" x14ac:dyDescent="0.3">
      <c r="A1207" s="37" t="s">
        <v>664</v>
      </c>
      <c r="B1207" s="74" t="s">
        <v>259</v>
      </c>
      <c r="C1207" s="7" t="s">
        <v>1</v>
      </c>
      <c r="D1207" s="7" t="s">
        <v>815</v>
      </c>
      <c r="E1207" s="75"/>
      <c r="F1207" s="66">
        <f t="shared" si="376"/>
        <v>3750</v>
      </c>
    </row>
    <row r="1208" spans="1:6" s="30" customFormat="1" ht="66" customHeight="1" x14ac:dyDescent="0.3">
      <c r="A1208" s="36" t="s">
        <v>177</v>
      </c>
      <c r="B1208" s="74" t="s">
        <v>259</v>
      </c>
      <c r="C1208" s="7" t="s">
        <v>1</v>
      </c>
      <c r="D1208" s="7" t="s">
        <v>815</v>
      </c>
      <c r="E1208" s="75" t="s">
        <v>178</v>
      </c>
      <c r="F1208" s="65">
        <v>3750</v>
      </c>
    </row>
    <row r="1209" spans="1:6" s="24" customFormat="1" ht="43.5" customHeight="1" x14ac:dyDescent="0.3">
      <c r="A1209" s="62" t="s">
        <v>950</v>
      </c>
      <c r="B1209" s="83" t="s">
        <v>84</v>
      </c>
      <c r="C1209" s="18" t="s">
        <v>0</v>
      </c>
      <c r="D1209" s="18"/>
      <c r="E1209" s="81"/>
      <c r="F1209" s="67">
        <f t="shared" ref="F1209:F1213" si="377">SUM(F1210)</f>
        <v>313.8</v>
      </c>
    </row>
    <row r="1210" spans="1:6" s="4" customFormat="1" ht="37.5" x14ac:dyDescent="0.3">
      <c r="A1210" s="63" t="s">
        <v>951</v>
      </c>
      <c r="B1210" s="74" t="s">
        <v>84</v>
      </c>
      <c r="C1210" s="7" t="s">
        <v>13</v>
      </c>
      <c r="D1210" s="7"/>
      <c r="E1210" s="75"/>
      <c r="F1210" s="65">
        <f t="shared" si="377"/>
        <v>313.8</v>
      </c>
    </row>
    <row r="1211" spans="1:6" s="4" customFormat="1" ht="56.25" x14ac:dyDescent="0.3">
      <c r="A1211" s="63" t="s">
        <v>18</v>
      </c>
      <c r="B1211" s="74" t="s">
        <v>84</v>
      </c>
      <c r="C1211" s="7" t="s">
        <v>13</v>
      </c>
      <c r="D1211" s="7" t="s">
        <v>19</v>
      </c>
      <c r="E1211" s="75"/>
      <c r="F1211" s="65">
        <f t="shared" si="377"/>
        <v>313.8</v>
      </c>
    </row>
    <row r="1212" spans="1:6" s="4" customFormat="1" ht="20.25" x14ac:dyDescent="0.3">
      <c r="A1212" s="63" t="s">
        <v>840</v>
      </c>
      <c r="B1212" s="74" t="s">
        <v>84</v>
      </c>
      <c r="C1212" s="7" t="s">
        <v>13</v>
      </c>
      <c r="D1212" s="7" t="s">
        <v>841</v>
      </c>
      <c r="E1212" s="75"/>
      <c r="F1212" s="65">
        <f t="shared" si="377"/>
        <v>313.8</v>
      </c>
    </row>
    <row r="1213" spans="1:6" s="4" customFormat="1" ht="20.25" x14ac:dyDescent="0.3">
      <c r="A1213" s="63" t="s">
        <v>848</v>
      </c>
      <c r="B1213" s="74" t="s">
        <v>84</v>
      </c>
      <c r="C1213" s="7" t="s">
        <v>13</v>
      </c>
      <c r="D1213" s="7" t="s">
        <v>842</v>
      </c>
      <c r="E1213" s="75"/>
      <c r="F1213" s="65">
        <f t="shared" si="377"/>
        <v>313.8</v>
      </c>
    </row>
    <row r="1214" spans="1:6" s="30" customFormat="1" ht="21" thickBot="1" x14ac:dyDescent="0.35">
      <c r="A1214" s="84" t="s">
        <v>843</v>
      </c>
      <c r="B1214" s="85" t="s">
        <v>84</v>
      </c>
      <c r="C1214" s="86" t="s">
        <v>13</v>
      </c>
      <c r="D1214" s="86" t="s">
        <v>842</v>
      </c>
      <c r="E1214" s="87" t="s">
        <v>844</v>
      </c>
      <c r="F1214" s="88">
        <v>313.8</v>
      </c>
    </row>
    <row r="1215" spans="1:6" s="10" customFormat="1" ht="28.15" customHeight="1" thickBot="1" x14ac:dyDescent="0.35">
      <c r="A1215" s="89" t="s">
        <v>665</v>
      </c>
      <c r="B1215" s="90"/>
      <c r="C1215" s="91"/>
      <c r="D1215" s="92"/>
      <c r="E1215" s="93"/>
      <c r="F1215" s="94">
        <f>SUM(F7+F229+F242+F287+F397+F558+F583+F876+F1038+F1065+F1133+F1201+F1209)</f>
        <v>3651146.6100000003</v>
      </c>
    </row>
    <row r="1216" spans="1:6" x14ac:dyDescent="0.3">
      <c r="F1216" s="17"/>
    </row>
    <row r="1217" spans="6:6" x14ac:dyDescent="0.3">
      <c r="F1217" s="17"/>
    </row>
    <row r="1218" spans="6:6" x14ac:dyDescent="0.3">
      <c r="F1218" s="17"/>
    </row>
    <row r="1219" spans="6:6" x14ac:dyDescent="0.3">
      <c r="F1219" s="17"/>
    </row>
    <row r="1220" spans="6:6" x14ac:dyDescent="0.3">
      <c r="F1220" s="17"/>
    </row>
    <row r="1221" spans="6:6" x14ac:dyDescent="0.3">
      <c r="F1221" s="17"/>
    </row>
    <row r="1222" spans="6:6" x14ac:dyDescent="0.3">
      <c r="F1222" s="17"/>
    </row>
    <row r="1223" spans="6:6" x14ac:dyDescent="0.3">
      <c r="F1223" s="17"/>
    </row>
    <row r="1224" spans="6:6" x14ac:dyDescent="0.3">
      <c r="F1224" s="17"/>
    </row>
    <row r="1225" spans="6:6" x14ac:dyDescent="0.3">
      <c r="F1225" s="17"/>
    </row>
    <row r="1226" spans="6:6" x14ac:dyDescent="0.3">
      <c r="F1226" s="17"/>
    </row>
    <row r="1227" spans="6:6" x14ac:dyDescent="0.3">
      <c r="F1227" s="17"/>
    </row>
    <row r="1228" spans="6:6" x14ac:dyDescent="0.3">
      <c r="F1228" s="17"/>
    </row>
    <row r="1229" spans="6:6" x14ac:dyDescent="0.3">
      <c r="F1229" s="17"/>
    </row>
    <row r="1230" spans="6:6" x14ac:dyDescent="0.3">
      <c r="F1230" s="17"/>
    </row>
    <row r="1231" spans="6:6" x14ac:dyDescent="0.3">
      <c r="F1231" s="17"/>
    </row>
    <row r="1232" spans="6:6" x14ac:dyDescent="0.3">
      <c r="F1232" s="17"/>
    </row>
    <row r="1233" spans="6:6" x14ac:dyDescent="0.3">
      <c r="F1233" s="17"/>
    </row>
    <row r="1234" spans="6:6" x14ac:dyDescent="0.3">
      <c r="F1234" s="17"/>
    </row>
    <row r="1235" spans="6:6" x14ac:dyDescent="0.3">
      <c r="F1235" s="17"/>
    </row>
    <row r="1236" spans="6:6" x14ac:dyDescent="0.3">
      <c r="F1236" s="17"/>
    </row>
    <row r="1237" spans="6:6" x14ac:dyDescent="0.3">
      <c r="F1237" s="17"/>
    </row>
    <row r="1238" spans="6:6" x14ac:dyDescent="0.3">
      <c r="F1238" s="17"/>
    </row>
    <row r="1239" spans="6:6" x14ac:dyDescent="0.3">
      <c r="F1239" s="17"/>
    </row>
    <row r="1240" spans="6:6" x14ac:dyDescent="0.3">
      <c r="F1240" s="17"/>
    </row>
    <row r="1241" spans="6:6" x14ac:dyDescent="0.3">
      <c r="F1241" s="17"/>
    </row>
    <row r="1242" spans="6:6" x14ac:dyDescent="0.3">
      <c r="F1242" s="17"/>
    </row>
    <row r="1243" spans="6:6" x14ac:dyDescent="0.3">
      <c r="F1243" s="17"/>
    </row>
    <row r="1244" spans="6:6" x14ac:dyDescent="0.3">
      <c r="F1244" s="17"/>
    </row>
    <row r="1245" spans="6:6" x14ac:dyDescent="0.3">
      <c r="F1245" s="17"/>
    </row>
    <row r="1246" spans="6:6" x14ac:dyDescent="0.3">
      <c r="F1246" s="17"/>
    </row>
    <row r="1247" spans="6:6" x14ac:dyDescent="0.3">
      <c r="F1247" s="17"/>
    </row>
    <row r="1248" spans="6:6" x14ac:dyDescent="0.3">
      <c r="F1248" s="17"/>
    </row>
    <row r="1249" spans="6:6" x14ac:dyDescent="0.3">
      <c r="F1249" s="17"/>
    </row>
    <row r="1250" spans="6:6" x14ac:dyDescent="0.3">
      <c r="F1250" s="17"/>
    </row>
    <row r="1251" spans="6:6" x14ac:dyDescent="0.3">
      <c r="F1251" s="17"/>
    </row>
    <row r="1252" spans="6:6" x14ac:dyDescent="0.3">
      <c r="F1252" s="17"/>
    </row>
    <row r="1253" spans="6:6" x14ac:dyDescent="0.3">
      <c r="F1253" s="17"/>
    </row>
    <row r="1254" spans="6:6" x14ac:dyDescent="0.3">
      <c r="F1254" s="17"/>
    </row>
    <row r="1255" spans="6:6" x14ac:dyDescent="0.3">
      <c r="F1255" s="17"/>
    </row>
    <row r="1256" spans="6:6" x14ac:dyDescent="0.3">
      <c r="F1256" s="17"/>
    </row>
    <row r="1257" spans="6:6" x14ac:dyDescent="0.3">
      <c r="F1257" s="17"/>
    </row>
    <row r="1258" spans="6:6" x14ac:dyDescent="0.3">
      <c r="F1258" s="17"/>
    </row>
    <row r="1259" spans="6:6" x14ac:dyDescent="0.3">
      <c r="F1259" s="17"/>
    </row>
    <row r="1260" spans="6:6" x14ac:dyDescent="0.3">
      <c r="F1260" s="17"/>
    </row>
    <row r="1261" spans="6:6" x14ac:dyDescent="0.3">
      <c r="F1261" s="17"/>
    </row>
    <row r="1262" spans="6:6" x14ac:dyDescent="0.3">
      <c r="F1262" s="17"/>
    </row>
    <row r="1263" spans="6:6" x14ac:dyDescent="0.3">
      <c r="F1263" s="17"/>
    </row>
    <row r="1264" spans="6:6" x14ac:dyDescent="0.3">
      <c r="F1264" s="17"/>
    </row>
    <row r="1265" spans="6:6" x14ac:dyDescent="0.3">
      <c r="F1265" s="17"/>
    </row>
    <row r="1266" spans="6:6" x14ac:dyDescent="0.3">
      <c r="F1266" s="17"/>
    </row>
    <row r="1267" spans="6:6" x14ac:dyDescent="0.3">
      <c r="F1267" s="17"/>
    </row>
    <row r="1268" spans="6:6" x14ac:dyDescent="0.3">
      <c r="F1268" s="17"/>
    </row>
    <row r="1269" spans="6:6" x14ac:dyDescent="0.3">
      <c r="F1269" s="17"/>
    </row>
    <row r="1270" spans="6:6" x14ac:dyDescent="0.3">
      <c r="F1270" s="17"/>
    </row>
    <row r="1271" spans="6:6" x14ac:dyDescent="0.3">
      <c r="F1271" s="17"/>
    </row>
    <row r="1272" spans="6:6" x14ac:dyDescent="0.3">
      <c r="F1272" s="17"/>
    </row>
    <row r="1273" spans="6:6" x14ac:dyDescent="0.3">
      <c r="F1273" s="17"/>
    </row>
    <row r="1274" spans="6:6" x14ac:dyDescent="0.3">
      <c r="F1274" s="17"/>
    </row>
    <row r="1275" spans="6:6" x14ac:dyDescent="0.3">
      <c r="F1275" s="17"/>
    </row>
    <row r="1276" spans="6:6" x14ac:dyDescent="0.3">
      <c r="F1276" s="17"/>
    </row>
    <row r="1277" spans="6:6" x14ac:dyDescent="0.3">
      <c r="F1277" s="17"/>
    </row>
    <row r="1278" spans="6:6" x14ac:dyDescent="0.3">
      <c r="F1278" s="17"/>
    </row>
    <row r="1279" spans="6:6" x14ac:dyDescent="0.3">
      <c r="F1279" s="17"/>
    </row>
    <row r="1280" spans="6:6" x14ac:dyDescent="0.3">
      <c r="F1280" s="17"/>
    </row>
    <row r="1281" spans="6:6" x14ac:dyDescent="0.3">
      <c r="F1281" s="17"/>
    </row>
    <row r="1282" spans="6:6" x14ac:dyDescent="0.3">
      <c r="F1282" s="17"/>
    </row>
    <row r="1283" spans="6:6" x14ac:dyDescent="0.3">
      <c r="F1283" s="17"/>
    </row>
    <row r="1284" spans="6:6" x14ac:dyDescent="0.3">
      <c r="F1284" s="17"/>
    </row>
    <row r="1285" spans="6:6" x14ac:dyDescent="0.3">
      <c r="F1285" s="17"/>
    </row>
    <row r="1286" spans="6:6" x14ac:dyDescent="0.3">
      <c r="F1286" s="17"/>
    </row>
    <row r="1287" spans="6:6" x14ac:dyDescent="0.3">
      <c r="F1287" s="17"/>
    </row>
    <row r="1288" spans="6:6" x14ac:dyDescent="0.3">
      <c r="F1288" s="17"/>
    </row>
    <row r="1289" spans="6:6" x14ac:dyDescent="0.3">
      <c r="F1289" s="17"/>
    </row>
    <row r="1290" spans="6:6" x14ac:dyDescent="0.3">
      <c r="F1290" s="17"/>
    </row>
    <row r="1291" spans="6:6" x14ac:dyDescent="0.3">
      <c r="F1291" s="17"/>
    </row>
    <row r="1292" spans="6:6" x14ac:dyDescent="0.3">
      <c r="F1292" s="17"/>
    </row>
    <row r="1293" spans="6:6" x14ac:dyDescent="0.3">
      <c r="F1293" s="17"/>
    </row>
    <row r="1294" spans="6:6" x14ac:dyDescent="0.3">
      <c r="F1294" s="17"/>
    </row>
    <row r="1295" spans="6:6" x14ac:dyDescent="0.3">
      <c r="F1295" s="17"/>
    </row>
    <row r="1296" spans="6:6" x14ac:dyDescent="0.3">
      <c r="F1296" s="17"/>
    </row>
    <row r="1297" spans="6:6" x14ac:dyDescent="0.3">
      <c r="F1297" s="17"/>
    </row>
    <row r="1298" spans="6:6" x14ac:dyDescent="0.3">
      <c r="F1298" s="17"/>
    </row>
    <row r="1299" spans="6:6" x14ac:dyDescent="0.3">
      <c r="F1299" s="17"/>
    </row>
    <row r="1300" spans="6:6" x14ac:dyDescent="0.3">
      <c r="F1300" s="17"/>
    </row>
    <row r="1301" spans="6:6" x14ac:dyDescent="0.3">
      <c r="F1301" s="17"/>
    </row>
    <row r="1302" spans="6:6" x14ac:dyDescent="0.3">
      <c r="F1302" s="17"/>
    </row>
    <row r="1303" spans="6:6" x14ac:dyDescent="0.3">
      <c r="F1303" s="17"/>
    </row>
    <row r="1304" spans="6:6" x14ac:dyDescent="0.3">
      <c r="F1304" s="17"/>
    </row>
    <row r="1305" spans="6:6" x14ac:dyDescent="0.3">
      <c r="F1305" s="17"/>
    </row>
    <row r="1306" spans="6:6" x14ac:dyDescent="0.3">
      <c r="F1306" s="17"/>
    </row>
    <row r="1307" spans="6:6" x14ac:dyDescent="0.3">
      <c r="F1307" s="17"/>
    </row>
    <row r="1308" spans="6:6" x14ac:dyDescent="0.3">
      <c r="F1308" s="17"/>
    </row>
    <row r="1309" spans="6:6" x14ac:dyDescent="0.3">
      <c r="F1309" s="17"/>
    </row>
    <row r="1310" spans="6:6" x14ac:dyDescent="0.3">
      <c r="F1310" s="17"/>
    </row>
    <row r="1311" spans="6:6" x14ac:dyDescent="0.3">
      <c r="F1311" s="17"/>
    </row>
    <row r="1312" spans="6:6" x14ac:dyDescent="0.3">
      <c r="F1312" s="17"/>
    </row>
    <row r="1313" spans="6:6" x14ac:dyDescent="0.3">
      <c r="F1313" s="17"/>
    </row>
    <row r="1314" spans="6:6" x14ac:dyDescent="0.3">
      <c r="F1314" s="17"/>
    </row>
    <row r="1315" spans="6:6" x14ac:dyDescent="0.3">
      <c r="F1315" s="17"/>
    </row>
    <row r="1316" spans="6:6" x14ac:dyDescent="0.3">
      <c r="F1316" s="17"/>
    </row>
    <row r="1317" spans="6:6" x14ac:dyDescent="0.3">
      <c r="F1317" s="17"/>
    </row>
    <row r="1318" spans="6:6" x14ac:dyDescent="0.3">
      <c r="F1318" s="17"/>
    </row>
    <row r="1319" spans="6:6" x14ac:dyDescent="0.3">
      <c r="F1319" s="17"/>
    </row>
    <row r="1320" spans="6:6" x14ac:dyDescent="0.3">
      <c r="F1320" s="17"/>
    </row>
    <row r="1321" spans="6:6" x14ac:dyDescent="0.3">
      <c r="F1321" s="17"/>
    </row>
    <row r="1322" spans="6:6" x14ac:dyDescent="0.3">
      <c r="F1322" s="17"/>
    </row>
    <row r="1323" spans="6:6" x14ac:dyDescent="0.3">
      <c r="F1323" s="17"/>
    </row>
    <row r="1324" spans="6:6" x14ac:dyDescent="0.3">
      <c r="F1324" s="17"/>
    </row>
    <row r="1325" spans="6:6" x14ac:dyDescent="0.3">
      <c r="F1325" s="17"/>
    </row>
    <row r="1326" spans="6:6" x14ac:dyDescent="0.3">
      <c r="F1326" s="17"/>
    </row>
    <row r="1327" spans="6:6" x14ac:dyDescent="0.3">
      <c r="F1327" s="17"/>
    </row>
    <row r="1328" spans="6:6" x14ac:dyDescent="0.3">
      <c r="F1328" s="17"/>
    </row>
    <row r="1329" spans="6:6" x14ac:dyDescent="0.3">
      <c r="F1329" s="17"/>
    </row>
    <row r="1330" spans="6:6" x14ac:dyDescent="0.3">
      <c r="F1330" s="17"/>
    </row>
    <row r="1331" spans="6:6" x14ac:dyDescent="0.3">
      <c r="F1331" s="17"/>
    </row>
    <row r="1332" spans="6:6" x14ac:dyDescent="0.3">
      <c r="F1332" s="17"/>
    </row>
    <row r="1333" spans="6:6" x14ac:dyDescent="0.3">
      <c r="F1333" s="17"/>
    </row>
    <row r="1334" spans="6:6" x14ac:dyDescent="0.3">
      <c r="F1334" s="17"/>
    </row>
    <row r="1335" spans="6:6" x14ac:dyDescent="0.3">
      <c r="F1335" s="17"/>
    </row>
    <row r="1336" spans="6:6" x14ac:dyDescent="0.3">
      <c r="F1336" s="17"/>
    </row>
    <row r="1337" spans="6:6" x14ac:dyDescent="0.3">
      <c r="F1337" s="17"/>
    </row>
    <row r="1338" spans="6:6" x14ac:dyDescent="0.3">
      <c r="F1338" s="17"/>
    </row>
    <row r="1339" spans="6:6" x14ac:dyDescent="0.3">
      <c r="F1339" s="17"/>
    </row>
    <row r="1340" spans="6:6" x14ac:dyDescent="0.3">
      <c r="F1340" s="17"/>
    </row>
    <row r="1341" spans="6:6" x14ac:dyDescent="0.3">
      <c r="F1341" s="17"/>
    </row>
    <row r="1342" spans="6:6" x14ac:dyDescent="0.3">
      <c r="F1342" s="17"/>
    </row>
    <row r="1343" spans="6:6" x14ac:dyDescent="0.3">
      <c r="F1343" s="17"/>
    </row>
    <row r="1344" spans="6:6" x14ac:dyDescent="0.3">
      <c r="F1344" s="17"/>
    </row>
    <row r="1345" spans="6:6" x14ac:dyDescent="0.3">
      <c r="F1345" s="17"/>
    </row>
    <row r="1346" spans="6:6" x14ac:dyDescent="0.3">
      <c r="F1346" s="17"/>
    </row>
    <row r="1347" spans="6:6" x14ac:dyDescent="0.3">
      <c r="F1347" s="17"/>
    </row>
    <row r="1348" spans="6:6" x14ac:dyDescent="0.3">
      <c r="F1348" s="17"/>
    </row>
    <row r="1349" spans="6:6" x14ac:dyDescent="0.3">
      <c r="F1349" s="17"/>
    </row>
    <row r="1350" spans="6:6" x14ac:dyDescent="0.3">
      <c r="F1350" s="17"/>
    </row>
    <row r="1351" spans="6:6" x14ac:dyDescent="0.3">
      <c r="F1351" s="17"/>
    </row>
    <row r="1352" spans="6:6" x14ac:dyDescent="0.3">
      <c r="F1352" s="17"/>
    </row>
    <row r="1353" spans="6:6" x14ac:dyDescent="0.3">
      <c r="F1353" s="17"/>
    </row>
    <row r="1354" spans="6:6" x14ac:dyDescent="0.3">
      <c r="F1354" s="17"/>
    </row>
    <row r="1355" spans="6:6" x14ac:dyDescent="0.3">
      <c r="F1355" s="17"/>
    </row>
    <row r="1356" spans="6:6" x14ac:dyDescent="0.3">
      <c r="F1356" s="17"/>
    </row>
    <row r="1357" spans="6:6" x14ac:dyDescent="0.3">
      <c r="F1357" s="17"/>
    </row>
    <row r="1358" spans="6:6" x14ac:dyDescent="0.3">
      <c r="F1358" s="17"/>
    </row>
    <row r="1359" spans="6:6" x14ac:dyDescent="0.3">
      <c r="F1359" s="17"/>
    </row>
    <row r="1360" spans="6:6" x14ac:dyDescent="0.3">
      <c r="F1360" s="17"/>
    </row>
    <row r="1361" spans="6:6" x14ac:dyDescent="0.3">
      <c r="F1361" s="17"/>
    </row>
    <row r="1362" spans="6:6" x14ac:dyDescent="0.3">
      <c r="F1362" s="17"/>
    </row>
    <row r="1363" spans="6:6" x14ac:dyDescent="0.3">
      <c r="F1363" s="17"/>
    </row>
    <row r="1364" spans="6:6" x14ac:dyDescent="0.3">
      <c r="F1364" s="17"/>
    </row>
    <row r="1365" spans="6:6" x14ac:dyDescent="0.3">
      <c r="F1365" s="17"/>
    </row>
    <row r="1366" spans="6:6" x14ac:dyDescent="0.3">
      <c r="F1366" s="17"/>
    </row>
    <row r="1367" spans="6:6" x14ac:dyDescent="0.3">
      <c r="F1367" s="17"/>
    </row>
    <row r="1368" spans="6:6" x14ac:dyDescent="0.3">
      <c r="F1368" s="17"/>
    </row>
    <row r="1369" spans="6:6" x14ac:dyDescent="0.3">
      <c r="F1369" s="17"/>
    </row>
    <row r="1370" spans="6:6" x14ac:dyDescent="0.3">
      <c r="F1370" s="17"/>
    </row>
    <row r="1371" spans="6:6" x14ac:dyDescent="0.3">
      <c r="F1371" s="17"/>
    </row>
    <row r="1372" spans="6:6" x14ac:dyDescent="0.3">
      <c r="F1372" s="17"/>
    </row>
    <row r="1373" spans="6:6" x14ac:dyDescent="0.3">
      <c r="F1373" s="17"/>
    </row>
    <row r="1374" spans="6:6" x14ac:dyDescent="0.3">
      <c r="F1374" s="17"/>
    </row>
    <row r="1375" spans="6:6" x14ac:dyDescent="0.3">
      <c r="F1375" s="17"/>
    </row>
    <row r="1376" spans="6:6" x14ac:dyDescent="0.3">
      <c r="F1376" s="17"/>
    </row>
    <row r="1377" spans="6:6" x14ac:dyDescent="0.3">
      <c r="F1377" s="17"/>
    </row>
    <row r="1378" spans="6:6" x14ac:dyDescent="0.3">
      <c r="F1378" s="17"/>
    </row>
    <row r="1379" spans="6:6" x14ac:dyDescent="0.3">
      <c r="F1379" s="17"/>
    </row>
    <row r="1380" spans="6:6" x14ac:dyDescent="0.3">
      <c r="F1380" s="17"/>
    </row>
    <row r="1381" spans="6:6" x14ac:dyDescent="0.3">
      <c r="F1381" s="17"/>
    </row>
    <row r="1382" spans="6:6" x14ac:dyDescent="0.3">
      <c r="F1382" s="17"/>
    </row>
    <row r="1383" spans="6:6" x14ac:dyDescent="0.3">
      <c r="F1383" s="17"/>
    </row>
    <row r="1384" spans="6:6" x14ac:dyDescent="0.3">
      <c r="F1384" s="17"/>
    </row>
    <row r="1385" spans="6:6" x14ac:dyDescent="0.3">
      <c r="F1385" s="17"/>
    </row>
    <row r="1386" spans="6:6" x14ac:dyDescent="0.3">
      <c r="F1386" s="17"/>
    </row>
    <row r="1387" spans="6:6" x14ac:dyDescent="0.3">
      <c r="F1387" s="17"/>
    </row>
    <row r="1388" spans="6:6" x14ac:dyDescent="0.3">
      <c r="F1388" s="17"/>
    </row>
    <row r="1389" spans="6:6" x14ac:dyDescent="0.3">
      <c r="F1389" s="17"/>
    </row>
    <row r="1390" spans="6:6" x14ac:dyDescent="0.3">
      <c r="F1390" s="17"/>
    </row>
    <row r="1391" spans="6:6" x14ac:dyDescent="0.3">
      <c r="F1391" s="17"/>
    </row>
    <row r="1392" spans="6:6" x14ac:dyDescent="0.3">
      <c r="F1392" s="17"/>
    </row>
    <row r="1393" spans="6:6" x14ac:dyDescent="0.3">
      <c r="F1393" s="17"/>
    </row>
    <row r="1394" spans="6:6" x14ac:dyDescent="0.3">
      <c r="F1394" s="17"/>
    </row>
    <row r="1395" spans="6:6" x14ac:dyDescent="0.3">
      <c r="F1395" s="17"/>
    </row>
    <row r="1396" spans="6:6" x14ac:dyDescent="0.3">
      <c r="F1396" s="17"/>
    </row>
    <row r="1397" spans="6:6" x14ac:dyDescent="0.3">
      <c r="F1397" s="17"/>
    </row>
    <row r="1398" spans="6:6" x14ac:dyDescent="0.3">
      <c r="F1398" s="17"/>
    </row>
    <row r="1399" spans="6:6" x14ac:dyDescent="0.3">
      <c r="F1399" s="17"/>
    </row>
    <row r="1400" spans="6:6" x14ac:dyDescent="0.3">
      <c r="F1400" s="17"/>
    </row>
    <row r="1401" spans="6:6" x14ac:dyDescent="0.3">
      <c r="F1401" s="17"/>
    </row>
    <row r="1402" spans="6:6" x14ac:dyDescent="0.3">
      <c r="F1402" s="17"/>
    </row>
    <row r="1403" spans="6:6" x14ac:dyDescent="0.3">
      <c r="F1403" s="17"/>
    </row>
    <row r="1404" spans="6:6" x14ac:dyDescent="0.3">
      <c r="F1404" s="17"/>
    </row>
    <row r="1405" spans="6:6" x14ac:dyDescent="0.3">
      <c r="F1405" s="17"/>
    </row>
    <row r="1406" spans="6:6" x14ac:dyDescent="0.3">
      <c r="F1406" s="17"/>
    </row>
    <row r="1407" spans="6:6" x14ac:dyDescent="0.3">
      <c r="F1407" s="17"/>
    </row>
    <row r="1408" spans="6:6" x14ac:dyDescent="0.3">
      <c r="F1408" s="17"/>
    </row>
    <row r="1409" spans="6:6" x14ac:dyDescent="0.3">
      <c r="F1409" s="17"/>
    </row>
    <row r="1410" spans="6:6" x14ac:dyDescent="0.3">
      <c r="F1410" s="17"/>
    </row>
    <row r="1411" spans="6:6" x14ac:dyDescent="0.3">
      <c r="F1411" s="17"/>
    </row>
    <row r="1412" spans="6:6" x14ac:dyDescent="0.3">
      <c r="F1412" s="17"/>
    </row>
    <row r="1413" spans="6:6" x14ac:dyDescent="0.3">
      <c r="F1413" s="17"/>
    </row>
    <row r="1414" spans="6:6" x14ac:dyDescent="0.3">
      <c r="F1414" s="17"/>
    </row>
    <row r="1415" spans="6:6" x14ac:dyDescent="0.3">
      <c r="F1415" s="17"/>
    </row>
    <row r="1416" spans="6:6" x14ac:dyDescent="0.3">
      <c r="F1416" s="17"/>
    </row>
    <row r="1417" spans="6:6" x14ac:dyDescent="0.3">
      <c r="F1417" s="17"/>
    </row>
    <row r="1418" spans="6:6" x14ac:dyDescent="0.3">
      <c r="F1418" s="17"/>
    </row>
    <row r="1419" spans="6:6" x14ac:dyDescent="0.3">
      <c r="F1419" s="17"/>
    </row>
    <row r="1420" spans="6:6" x14ac:dyDescent="0.3">
      <c r="F1420" s="17"/>
    </row>
    <row r="1421" spans="6:6" x14ac:dyDescent="0.3">
      <c r="F1421" s="17"/>
    </row>
    <row r="1422" spans="6:6" x14ac:dyDescent="0.3">
      <c r="F1422" s="17"/>
    </row>
    <row r="1423" spans="6:6" x14ac:dyDescent="0.3">
      <c r="F1423" s="17"/>
    </row>
    <row r="1424" spans="6:6" x14ac:dyDescent="0.3">
      <c r="F1424" s="17"/>
    </row>
    <row r="1425" spans="6:6" x14ac:dyDescent="0.3">
      <c r="F1425" s="17"/>
    </row>
    <row r="1426" spans="6:6" x14ac:dyDescent="0.3">
      <c r="F1426" s="17"/>
    </row>
    <row r="1427" spans="6:6" x14ac:dyDescent="0.3">
      <c r="F1427" s="17"/>
    </row>
    <row r="1428" spans="6:6" x14ac:dyDescent="0.3">
      <c r="F1428" s="17"/>
    </row>
    <row r="1429" spans="6:6" x14ac:dyDescent="0.3">
      <c r="F1429" s="17"/>
    </row>
    <row r="1430" spans="6:6" x14ac:dyDescent="0.3">
      <c r="F1430" s="17"/>
    </row>
    <row r="1431" spans="6:6" x14ac:dyDescent="0.3">
      <c r="F1431" s="17"/>
    </row>
    <row r="1432" spans="6:6" x14ac:dyDescent="0.3">
      <c r="F1432" s="17"/>
    </row>
    <row r="1433" spans="6:6" x14ac:dyDescent="0.3">
      <c r="F1433" s="17"/>
    </row>
    <row r="1434" spans="6:6" x14ac:dyDescent="0.3">
      <c r="F1434" s="17"/>
    </row>
    <row r="1435" spans="6:6" x14ac:dyDescent="0.3">
      <c r="F1435" s="17"/>
    </row>
    <row r="1436" spans="6:6" x14ac:dyDescent="0.3">
      <c r="F1436" s="17"/>
    </row>
    <row r="1437" spans="6:6" x14ac:dyDescent="0.3">
      <c r="F1437" s="17"/>
    </row>
    <row r="1438" spans="6:6" x14ac:dyDescent="0.3">
      <c r="F1438" s="17"/>
    </row>
    <row r="1439" spans="6:6" x14ac:dyDescent="0.3">
      <c r="F1439" s="17"/>
    </row>
    <row r="1440" spans="6:6" x14ac:dyDescent="0.3">
      <c r="F1440" s="17"/>
    </row>
    <row r="1441" spans="6:6" x14ac:dyDescent="0.3">
      <c r="F1441" s="17"/>
    </row>
    <row r="1442" spans="6:6" x14ac:dyDescent="0.3">
      <c r="F1442" s="17"/>
    </row>
    <row r="1443" spans="6:6" x14ac:dyDescent="0.3">
      <c r="F1443" s="17"/>
    </row>
    <row r="1444" spans="6:6" x14ac:dyDescent="0.3">
      <c r="F1444" s="17"/>
    </row>
    <row r="1445" spans="6:6" x14ac:dyDescent="0.3">
      <c r="F1445" s="17"/>
    </row>
    <row r="1446" spans="6:6" x14ac:dyDescent="0.3">
      <c r="F1446" s="17"/>
    </row>
    <row r="1447" spans="6:6" x14ac:dyDescent="0.3">
      <c r="F1447" s="17"/>
    </row>
    <row r="1448" spans="6:6" x14ac:dyDescent="0.3">
      <c r="F1448" s="17"/>
    </row>
    <row r="1449" spans="6:6" x14ac:dyDescent="0.3">
      <c r="F1449" s="17"/>
    </row>
    <row r="1450" spans="6:6" x14ac:dyDescent="0.3">
      <c r="F1450" s="17"/>
    </row>
    <row r="1451" spans="6:6" x14ac:dyDescent="0.3">
      <c r="F1451" s="17"/>
    </row>
    <row r="1452" spans="6:6" x14ac:dyDescent="0.3">
      <c r="F1452" s="17"/>
    </row>
    <row r="1453" spans="6:6" x14ac:dyDescent="0.3">
      <c r="F1453" s="17"/>
    </row>
    <row r="1454" spans="6:6" x14ac:dyDescent="0.3">
      <c r="F1454" s="17"/>
    </row>
    <row r="1455" spans="6:6" x14ac:dyDescent="0.3">
      <c r="F1455" s="17"/>
    </row>
    <row r="1456" spans="6:6" x14ac:dyDescent="0.3">
      <c r="F1456" s="17"/>
    </row>
    <row r="1457" spans="6:6" x14ac:dyDescent="0.3">
      <c r="F1457" s="17"/>
    </row>
    <row r="1458" spans="6:6" x14ac:dyDescent="0.3">
      <c r="F1458" s="17"/>
    </row>
    <row r="1459" spans="6:6" x14ac:dyDescent="0.3">
      <c r="F1459" s="17"/>
    </row>
    <row r="1460" spans="6:6" x14ac:dyDescent="0.3">
      <c r="F1460" s="17"/>
    </row>
    <row r="1461" spans="6:6" x14ac:dyDescent="0.3">
      <c r="F1461" s="17"/>
    </row>
    <row r="1462" spans="6:6" x14ac:dyDescent="0.3">
      <c r="F1462" s="17"/>
    </row>
    <row r="1463" spans="6:6" x14ac:dyDescent="0.3">
      <c r="F1463" s="17"/>
    </row>
    <row r="1464" spans="6:6" x14ac:dyDescent="0.3">
      <c r="F1464" s="17"/>
    </row>
    <row r="1465" spans="6:6" x14ac:dyDescent="0.3">
      <c r="F1465" s="17"/>
    </row>
    <row r="1466" spans="6:6" x14ac:dyDescent="0.3">
      <c r="F1466" s="17"/>
    </row>
    <row r="1467" spans="6:6" x14ac:dyDescent="0.3">
      <c r="F1467" s="17"/>
    </row>
    <row r="1468" spans="6:6" x14ac:dyDescent="0.3">
      <c r="F1468" s="17"/>
    </row>
    <row r="1469" spans="6:6" x14ac:dyDescent="0.3">
      <c r="F1469" s="17"/>
    </row>
    <row r="1470" spans="6:6" x14ac:dyDescent="0.3">
      <c r="F1470" s="17"/>
    </row>
    <row r="1471" spans="6:6" x14ac:dyDescent="0.3">
      <c r="F1471" s="17"/>
    </row>
    <row r="1472" spans="6:6" x14ac:dyDescent="0.3">
      <c r="F1472" s="17"/>
    </row>
    <row r="1473" spans="6:6" x14ac:dyDescent="0.3">
      <c r="F1473" s="17"/>
    </row>
    <row r="1474" spans="6:6" x14ac:dyDescent="0.3">
      <c r="F1474" s="17"/>
    </row>
    <row r="1475" spans="6:6" x14ac:dyDescent="0.3">
      <c r="F1475" s="17"/>
    </row>
    <row r="1476" spans="6:6" x14ac:dyDescent="0.3">
      <c r="F1476" s="17"/>
    </row>
    <row r="1477" spans="6:6" x14ac:dyDescent="0.3">
      <c r="F1477" s="17"/>
    </row>
    <row r="1478" spans="6:6" x14ac:dyDescent="0.3">
      <c r="F1478" s="17"/>
    </row>
    <row r="1479" spans="6:6" x14ac:dyDescent="0.3">
      <c r="F1479" s="17"/>
    </row>
    <row r="1480" spans="6:6" x14ac:dyDescent="0.3">
      <c r="F1480" s="17"/>
    </row>
    <row r="1481" spans="6:6" x14ac:dyDescent="0.3">
      <c r="F1481" s="17"/>
    </row>
    <row r="1482" spans="6:6" x14ac:dyDescent="0.3">
      <c r="F1482" s="17"/>
    </row>
    <row r="1483" spans="6:6" x14ac:dyDescent="0.3">
      <c r="F1483" s="17"/>
    </row>
    <row r="1484" spans="6:6" x14ac:dyDescent="0.3">
      <c r="F1484" s="17"/>
    </row>
    <row r="1485" spans="6:6" x14ac:dyDescent="0.3">
      <c r="F1485" s="17"/>
    </row>
    <row r="1486" spans="6:6" x14ac:dyDescent="0.3">
      <c r="F1486" s="17"/>
    </row>
    <row r="1487" spans="6:6" x14ac:dyDescent="0.3">
      <c r="F1487" s="17"/>
    </row>
    <row r="1488" spans="6:6" x14ac:dyDescent="0.3">
      <c r="F1488" s="17"/>
    </row>
    <row r="1489" spans="6:6" x14ac:dyDescent="0.3">
      <c r="F1489" s="17"/>
    </row>
    <row r="1490" spans="6:6" x14ac:dyDescent="0.3">
      <c r="F1490" s="17"/>
    </row>
    <row r="1491" spans="6:6" x14ac:dyDescent="0.3">
      <c r="F1491" s="17"/>
    </row>
    <row r="1492" spans="6:6" x14ac:dyDescent="0.3">
      <c r="F1492" s="17"/>
    </row>
    <row r="1493" spans="6:6" x14ac:dyDescent="0.3">
      <c r="F1493" s="17"/>
    </row>
    <row r="1494" spans="6:6" x14ac:dyDescent="0.3">
      <c r="F1494" s="17"/>
    </row>
    <row r="1495" spans="6:6" x14ac:dyDescent="0.3">
      <c r="F1495" s="17"/>
    </row>
    <row r="1496" spans="6:6" x14ac:dyDescent="0.3">
      <c r="F1496" s="17"/>
    </row>
    <row r="1497" spans="6:6" x14ac:dyDescent="0.3">
      <c r="F1497" s="17"/>
    </row>
    <row r="1498" spans="6:6" x14ac:dyDescent="0.3">
      <c r="F1498" s="17"/>
    </row>
    <row r="1499" spans="6:6" x14ac:dyDescent="0.3">
      <c r="F1499" s="17"/>
    </row>
    <row r="1500" spans="6:6" x14ac:dyDescent="0.3">
      <c r="F1500" s="17"/>
    </row>
    <row r="1501" spans="6:6" x14ac:dyDescent="0.3">
      <c r="F1501" s="17"/>
    </row>
    <row r="1502" spans="6:6" x14ac:dyDescent="0.3">
      <c r="F1502" s="17"/>
    </row>
    <row r="1503" spans="6:6" x14ac:dyDescent="0.3">
      <c r="F1503" s="17"/>
    </row>
    <row r="1504" spans="6:6" x14ac:dyDescent="0.3">
      <c r="F1504" s="17"/>
    </row>
    <row r="1505" spans="6:6" x14ac:dyDescent="0.3">
      <c r="F1505" s="17"/>
    </row>
    <row r="1506" spans="6:6" x14ac:dyDescent="0.3">
      <c r="F1506" s="17"/>
    </row>
    <row r="1507" spans="6:6" x14ac:dyDescent="0.3">
      <c r="F1507" s="17"/>
    </row>
    <row r="1508" spans="6:6" x14ac:dyDescent="0.3">
      <c r="F1508" s="17"/>
    </row>
    <row r="1509" spans="6:6" x14ac:dyDescent="0.3">
      <c r="F1509" s="17"/>
    </row>
    <row r="1510" spans="6:6" x14ac:dyDescent="0.3">
      <c r="F1510" s="17"/>
    </row>
    <row r="1511" spans="6:6" x14ac:dyDescent="0.3">
      <c r="F1511" s="17"/>
    </row>
    <row r="1512" spans="6:6" x14ac:dyDescent="0.3">
      <c r="F1512" s="17"/>
    </row>
    <row r="1513" spans="6:6" x14ac:dyDescent="0.3">
      <c r="F1513" s="17"/>
    </row>
    <row r="1514" spans="6:6" x14ac:dyDescent="0.3">
      <c r="F1514" s="17"/>
    </row>
    <row r="1515" spans="6:6" x14ac:dyDescent="0.3">
      <c r="F1515" s="17"/>
    </row>
    <row r="1516" spans="6:6" x14ac:dyDescent="0.3">
      <c r="F1516" s="17"/>
    </row>
    <row r="1517" spans="6:6" x14ac:dyDescent="0.3">
      <c r="F1517" s="17"/>
    </row>
    <row r="1518" spans="6:6" x14ac:dyDescent="0.3">
      <c r="F1518" s="17"/>
    </row>
    <row r="1519" spans="6:6" x14ac:dyDescent="0.3">
      <c r="F1519" s="17"/>
    </row>
    <row r="1520" spans="6:6" x14ac:dyDescent="0.3">
      <c r="F1520" s="17"/>
    </row>
    <row r="1521" spans="6:6" x14ac:dyDescent="0.3">
      <c r="F1521" s="17"/>
    </row>
    <row r="1522" spans="6:6" x14ac:dyDescent="0.3">
      <c r="F1522" s="17"/>
    </row>
    <row r="1523" spans="6:6" x14ac:dyDescent="0.3">
      <c r="F1523" s="17"/>
    </row>
    <row r="1524" spans="6:6" x14ac:dyDescent="0.3">
      <c r="F1524" s="17"/>
    </row>
    <row r="1525" spans="6:6" x14ac:dyDescent="0.3">
      <c r="F1525" s="17"/>
    </row>
    <row r="1526" spans="6:6" x14ac:dyDescent="0.3">
      <c r="F1526" s="17"/>
    </row>
    <row r="1527" spans="6:6" x14ac:dyDescent="0.3">
      <c r="F1527" s="17"/>
    </row>
    <row r="1528" spans="6:6" x14ac:dyDescent="0.3">
      <c r="F1528" s="17"/>
    </row>
    <row r="1529" spans="6:6" x14ac:dyDescent="0.3">
      <c r="F1529" s="17"/>
    </row>
    <row r="1530" spans="6:6" x14ac:dyDescent="0.3">
      <c r="F1530" s="17"/>
    </row>
    <row r="1531" spans="6:6" x14ac:dyDescent="0.3">
      <c r="F1531" s="17"/>
    </row>
    <row r="1532" spans="6:6" x14ac:dyDescent="0.3">
      <c r="F1532" s="17"/>
    </row>
    <row r="1533" spans="6:6" x14ac:dyDescent="0.3">
      <c r="F1533" s="17"/>
    </row>
    <row r="1534" spans="6:6" x14ac:dyDescent="0.3">
      <c r="F1534" s="17"/>
    </row>
    <row r="1535" spans="6:6" x14ac:dyDescent="0.3">
      <c r="F1535" s="17"/>
    </row>
    <row r="1536" spans="6:6" x14ac:dyDescent="0.3">
      <c r="F1536" s="17"/>
    </row>
    <row r="1537" spans="6:6" x14ac:dyDescent="0.3">
      <c r="F1537" s="17"/>
    </row>
    <row r="1538" spans="6:6" x14ac:dyDescent="0.3">
      <c r="F1538" s="17"/>
    </row>
    <row r="1539" spans="6:6" x14ac:dyDescent="0.3">
      <c r="F1539" s="17"/>
    </row>
    <row r="1540" spans="6:6" x14ac:dyDescent="0.3">
      <c r="F1540" s="17"/>
    </row>
    <row r="1541" spans="6:6" x14ac:dyDescent="0.3">
      <c r="F1541" s="17"/>
    </row>
    <row r="1542" spans="6:6" x14ac:dyDescent="0.3">
      <c r="F1542" s="17"/>
    </row>
    <row r="1543" spans="6:6" x14ac:dyDescent="0.3">
      <c r="F1543" s="17"/>
    </row>
    <row r="1544" spans="6:6" x14ac:dyDescent="0.3">
      <c r="F1544" s="17"/>
    </row>
    <row r="1545" spans="6:6" x14ac:dyDescent="0.3">
      <c r="F1545" s="17"/>
    </row>
    <row r="1546" spans="6:6" x14ac:dyDescent="0.3">
      <c r="F1546" s="17"/>
    </row>
    <row r="1547" spans="6:6" x14ac:dyDescent="0.3">
      <c r="F1547" s="17"/>
    </row>
    <row r="1548" spans="6:6" x14ac:dyDescent="0.3">
      <c r="F1548" s="17"/>
    </row>
    <row r="1549" spans="6:6" x14ac:dyDescent="0.3">
      <c r="F1549" s="17"/>
    </row>
    <row r="1550" spans="6:6" x14ac:dyDescent="0.3">
      <c r="F1550" s="17"/>
    </row>
    <row r="1551" spans="6:6" x14ac:dyDescent="0.3">
      <c r="F1551" s="17"/>
    </row>
    <row r="1552" spans="6:6" x14ac:dyDescent="0.3">
      <c r="F1552" s="17"/>
    </row>
    <row r="1553" spans="6:6" x14ac:dyDescent="0.3">
      <c r="F1553" s="17"/>
    </row>
    <row r="1554" spans="6:6" x14ac:dyDescent="0.3">
      <c r="F1554" s="17"/>
    </row>
    <row r="1555" spans="6:6" x14ac:dyDescent="0.3">
      <c r="F1555" s="17"/>
    </row>
    <row r="1556" spans="6:6" x14ac:dyDescent="0.3">
      <c r="F1556" s="17"/>
    </row>
    <row r="1557" spans="6:6" x14ac:dyDescent="0.3">
      <c r="F1557" s="17"/>
    </row>
    <row r="1558" spans="6:6" x14ac:dyDescent="0.3">
      <c r="F1558" s="17"/>
    </row>
    <row r="1559" spans="6:6" x14ac:dyDescent="0.3">
      <c r="F1559" s="17"/>
    </row>
    <row r="1560" spans="6:6" x14ac:dyDescent="0.3">
      <c r="F1560" s="17"/>
    </row>
    <row r="1561" spans="6:6" x14ac:dyDescent="0.3">
      <c r="F1561" s="17"/>
    </row>
    <row r="1562" spans="6:6" x14ac:dyDescent="0.3">
      <c r="F1562" s="17"/>
    </row>
    <row r="1563" spans="6:6" x14ac:dyDescent="0.3">
      <c r="F1563" s="17"/>
    </row>
    <row r="1564" spans="6:6" x14ac:dyDescent="0.3">
      <c r="F1564" s="17"/>
    </row>
    <row r="1565" spans="6:6" x14ac:dyDescent="0.3">
      <c r="F1565" s="17"/>
    </row>
    <row r="1566" spans="6:6" x14ac:dyDescent="0.3">
      <c r="F1566" s="17"/>
    </row>
    <row r="1567" spans="6:6" x14ac:dyDescent="0.3">
      <c r="F1567" s="17"/>
    </row>
    <row r="1568" spans="6:6" x14ac:dyDescent="0.3">
      <c r="F1568" s="17"/>
    </row>
    <row r="1569" spans="6:6" x14ac:dyDescent="0.3">
      <c r="F1569" s="17"/>
    </row>
    <row r="1570" spans="6:6" x14ac:dyDescent="0.3">
      <c r="F1570" s="17"/>
    </row>
    <row r="1571" spans="6:6" x14ac:dyDescent="0.3">
      <c r="F1571" s="17"/>
    </row>
    <row r="1572" spans="6:6" x14ac:dyDescent="0.3">
      <c r="F1572" s="17"/>
    </row>
    <row r="1573" spans="6:6" x14ac:dyDescent="0.3">
      <c r="F1573" s="17"/>
    </row>
    <row r="1574" spans="6:6" x14ac:dyDescent="0.3">
      <c r="F1574" s="17"/>
    </row>
    <row r="1575" spans="6:6" x14ac:dyDescent="0.3">
      <c r="F1575" s="17"/>
    </row>
    <row r="1576" spans="6:6" x14ac:dyDescent="0.3">
      <c r="F1576" s="17"/>
    </row>
    <row r="1577" spans="6:6" x14ac:dyDescent="0.3">
      <c r="F1577" s="17"/>
    </row>
    <row r="1578" spans="6:6" x14ac:dyDescent="0.3">
      <c r="F1578" s="17"/>
    </row>
    <row r="1579" spans="6:6" x14ac:dyDescent="0.3">
      <c r="F1579" s="17"/>
    </row>
    <row r="1580" spans="6:6" x14ac:dyDescent="0.3">
      <c r="F1580" s="17"/>
    </row>
    <row r="1581" spans="6:6" x14ac:dyDescent="0.3">
      <c r="F1581" s="17"/>
    </row>
    <row r="1582" spans="6:6" x14ac:dyDescent="0.3">
      <c r="F1582" s="17"/>
    </row>
    <row r="1583" spans="6:6" x14ac:dyDescent="0.3">
      <c r="F1583" s="17"/>
    </row>
    <row r="1584" spans="6:6" x14ac:dyDescent="0.3">
      <c r="F1584" s="17"/>
    </row>
    <row r="1585" spans="6:6" x14ac:dyDescent="0.3">
      <c r="F1585" s="17"/>
    </row>
    <row r="1586" spans="6:6" x14ac:dyDescent="0.3">
      <c r="F1586" s="17"/>
    </row>
    <row r="1587" spans="6:6" x14ac:dyDescent="0.3">
      <c r="F1587" s="17"/>
    </row>
    <row r="1588" spans="6:6" x14ac:dyDescent="0.3">
      <c r="F1588" s="17"/>
    </row>
    <row r="1589" spans="6:6" x14ac:dyDescent="0.3">
      <c r="F1589" s="17"/>
    </row>
    <row r="1590" spans="6:6" x14ac:dyDescent="0.3">
      <c r="F1590" s="17"/>
    </row>
    <row r="1591" spans="6:6" x14ac:dyDescent="0.3">
      <c r="F1591" s="17"/>
    </row>
    <row r="1592" spans="6:6" x14ac:dyDescent="0.3">
      <c r="F1592" s="17"/>
    </row>
    <row r="1593" spans="6:6" x14ac:dyDescent="0.3">
      <c r="F1593" s="17"/>
    </row>
    <row r="1594" spans="6:6" x14ac:dyDescent="0.3">
      <c r="F1594" s="17"/>
    </row>
    <row r="1595" spans="6:6" x14ac:dyDescent="0.3">
      <c r="F1595" s="17"/>
    </row>
    <row r="1596" spans="6:6" x14ac:dyDescent="0.3">
      <c r="F1596" s="17"/>
    </row>
    <row r="1597" spans="6:6" x14ac:dyDescent="0.3">
      <c r="F1597" s="17"/>
    </row>
    <row r="1598" spans="6:6" x14ac:dyDescent="0.3">
      <c r="F1598" s="17"/>
    </row>
    <row r="1599" spans="6:6" x14ac:dyDescent="0.3">
      <c r="F1599" s="17"/>
    </row>
    <row r="1600" spans="6:6" x14ac:dyDescent="0.3">
      <c r="F1600" s="17"/>
    </row>
    <row r="1601" spans="6:6" x14ac:dyDescent="0.3">
      <c r="F1601" s="17"/>
    </row>
    <row r="1602" spans="6:6" x14ac:dyDescent="0.3">
      <c r="F1602" s="17"/>
    </row>
    <row r="1603" spans="6:6" x14ac:dyDescent="0.3">
      <c r="F1603" s="17"/>
    </row>
    <row r="1604" spans="6:6" x14ac:dyDescent="0.3">
      <c r="F1604" s="17"/>
    </row>
    <row r="1605" spans="6:6" x14ac:dyDescent="0.3">
      <c r="F1605" s="17"/>
    </row>
    <row r="1606" spans="6:6" x14ac:dyDescent="0.3">
      <c r="F1606" s="17"/>
    </row>
    <row r="1607" spans="6:6" x14ac:dyDescent="0.3">
      <c r="F1607" s="17"/>
    </row>
    <row r="1608" spans="6:6" x14ac:dyDescent="0.3">
      <c r="F1608" s="17"/>
    </row>
    <row r="1609" spans="6:6" x14ac:dyDescent="0.3">
      <c r="F1609" s="17"/>
    </row>
    <row r="1610" spans="6:6" x14ac:dyDescent="0.3">
      <c r="F1610" s="17"/>
    </row>
    <row r="1611" spans="6:6" x14ac:dyDescent="0.3">
      <c r="F1611" s="17"/>
    </row>
    <row r="1612" spans="6:6" x14ac:dyDescent="0.3">
      <c r="F1612" s="17"/>
    </row>
    <row r="1613" spans="6:6" x14ac:dyDescent="0.3">
      <c r="F1613" s="17"/>
    </row>
    <row r="1614" spans="6:6" x14ac:dyDescent="0.3">
      <c r="F1614" s="17"/>
    </row>
    <row r="1615" spans="6:6" x14ac:dyDescent="0.3">
      <c r="F1615" s="17"/>
    </row>
    <row r="1616" spans="6:6" x14ac:dyDescent="0.3">
      <c r="F1616" s="17"/>
    </row>
    <row r="1617" spans="6:6" x14ac:dyDescent="0.3">
      <c r="F1617" s="17"/>
    </row>
    <row r="1618" spans="6:6" x14ac:dyDescent="0.3">
      <c r="F1618" s="17"/>
    </row>
    <row r="1619" spans="6:6" x14ac:dyDescent="0.3">
      <c r="F1619" s="17"/>
    </row>
    <row r="1620" spans="6:6" x14ac:dyDescent="0.3">
      <c r="F1620" s="17"/>
    </row>
    <row r="1621" spans="6:6" x14ac:dyDescent="0.3">
      <c r="F1621" s="17"/>
    </row>
    <row r="1622" spans="6:6" x14ac:dyDescent="0.3">
      <c r="F1622" s="17"/>
    </row>
    <row r="1623" spans="6:6" x14ac:dyDescent="0.3">
      <c r="F1623" s="17"/>
    </row>
    <row r="1624" spans="6:6" x14ac:dyDescent="0.3">
      <c r="F1624" s="17"/>
    </row>
    <row r="1625" spans="6:6" x14ac:dyDescent="0.3">
      <c r="F1625" s="17"/>
    </row>
    <row r="1626" spans="6:6" x14ac:dyDescent="0.3">
      <c r="F1626" s="17"/>
    </row>
    <row r="1627" spans="6:6" x14ac:dyDescent="0.3">
      <c r="F1627" s="17"/>
    </row>
    <row r="1628" spans="6:6" x14ac:dyDescent="0.3">
      <c r="F1628" s="17"/>
    </row>
    <row r="1629" spans="6:6" x14ac:dyDescent="0.3">
      <c r="F1629" s="17"/>
    </row>
    <row r="1630" spans="6:6" x14ac:dyDescent="0.3">
      <c r="F1630" s="17"/>
    </row>
    <row r="1631" spans="6:6" x14ac:dyDescent="0.3">
      <c r="F1631" s="17"/>
    </row>
    <row r="1632" spans="6:6" x14ac:dyDescent="0.3">
      <c r="F1632" s="17"/>
    </row>
    <row r="1633" spans="6:6" x14ac:dyDescent="0.3">
      <c r="F1633" s="17"/>
    </row>
    <row r="1634" spans="6:6" x14ac:dyDescent="0.3">
      <c r="F1634" s="17"/>
    </row>
    <row r="1635" spans="6:6" x14ac:dyDescent="0.3">
      <c r="F1635" s="17"/>
    </row>
    <row r="1636" spans="6:6" x14ac:dyDescent="0.3">
      <c r="F1636" s="17"/>
    </row>
    <row r="1637" spans="6:6" x14ac:dyDescent="0.3">
      <c r="F1637" s="17"/>
    </row>
    <row r="1638" spans="6:6" x14ac:dyDescent="0.3">
      <c r="F1638" s="17"/>
    </row>
    <row r="1639" spans="6:6" x14ac:dyDescent="0.3">
      <c r="F1639" s="17"/>
    </row>
    <row r="1640" spans="6:6" x14ac:dyDescent="0.3">
      <c r="F1640" s="17"/>
    </row>
    <row r="1641" spans="6:6" x14ac:dyDescent="0.3">
      <c r="F1641" s="17"/>
    </row>
    <row r="1642" spans="6:6" x14ac:dyDescent="0.3">
      <c r="F1642" s="17"/>
    </row>
    <row r="1643" spans="6:6" x14ac:dyDescent="0.3">
      <c r="F1643" s="17"/>
    </row>
    <row r="1644" spans="6:6" x14ac:dyDescent="0.3">
      <c r="F1644" s="17"/>
    </row>
    <row r="1645" spans="6:6" x14ac:dyDescent="0.3">
      <c r="F1645" s="17"/>
    </row>
    <row r="1646" spans="6:6" x14ac:dyDescent="0.3">
      <c r="F1646" s="17"/>
    </row>
    <row r="1647" spans="6:6" x14ac:dyDescent="0.3">
      <c r="F1647" s="17"/>
    </row>
    <row r="1648" spans="6:6" x14ac:dyDescent="0.3">
      <c r="F1648" s="17"/>
    </row>
    <row r="1649" spans="6:6" x14ac:dyDescent="0.3">
      <c r="F1649" s="17"/>
    </row>
    <row r="1650" spans="6:6" x14ac:dyDescent="0.3">
      <c r="F1650" s="17"/>
    </row>
    <row r="1651" spans="6:6" x14ac:dyDescent="0.3">
      <c r="F1651" s="17"/>
    </row>
    <row r="1652" spans="6:6" x14ac:dyDescent="0.3">
      <c r="F1652" s="17"/>
    </row>
    <row r="1653" spans="6:6" x14ac:dyDescent="0.3">
      <c r="F1653" s="17"/>
    </row>
    <row r="1654" spans="6:6" x14ac:dyDescent="0.3">
      <c r="F1654" s="17"/>
    </row>
    <row r="1655" spans="6:6" x14ac:dyDescent="0.3">
      <c r="F1655" s="17"/>
    </row>
    <row r="1656" spans="6:6" x14ac:dyDescent="0.3">
      <c r="F1656" s="17"/>
    </row>
    <row r="1657" spans="6:6" x14ac:dyDescent="0.3">
      <c r="F1657" s="17"/>
    </row>
    <row r="1658" spans="6:6" x14ac:dyDescent="0.3">
      <c r="F1658" s="17"/>
    </row>
    <row r="1659" spans="6:6" x14ac:dyDescent="0.3">
      <c r="F1659" s="17"/>
    </row>
    <row r="1660" spans="6:6" x14ac:dyDescent="0.3">
      <c r="F1660" s="17"/>
    </row>
    <row r="1661" spans="6:6" x14ac:dyDescent="0.3">
      <c r="F1661" s="17"/>
    </row>
    <row r="1662" spans="6:6" x14ac:dyDescent="0.3">
      <c r="F1662" s="17"/>
    </row>
    <row r="1663" spans="6:6" x14ac:dyDescent="0.3">
      <c r="F1663" s="17"/>
    </row>
    <row r="1664" spans="6:6" x14ac:dyDescent="0.3">
      <c r="F1664" s="17"/>
    </row>
    <row r="1665" spans="6:6" x14ac:dyDescent="0.3">
      <c r="F1665" s="17"/>
    </row>
    <row r="1666" spans="6:6" x14ac:dyDescent="0.3">
      <c r="F1666" s="17"/>
    </row>
    <row r="1667" spans="6:6" x14ac:dyDescent="0.3">
      <c r="F1667" s="17"/>
    </row>
    <row r="1668" spans="6:6" x14ac:dyDescent="0.3">
      <c r="F1668" s="17"/>
    </row>
    <row r="1669" spans="6:6" x14ac:dyDescent="0.3">
      <c r="F1669" s="17"/>
    </row>
    <row r="1670" spans="6:6" x14ac:dyDescent="0.3">
      <c r="F1670" s="17"/>
    </row>
    <row r="1671" spans="6:6" x14ac:dyDescent="0.3">
      <c r="F1671" s="17"/>
    </row>
    <row r="1672" spans="6:6" x14ac:dyDescent="0.3">
      <c r="F1672" s="17"/>
    </row>
    <row r="1673" spans="6:6" x14ac:dyDescent="0.3">
      <c r="F1673" s="17"/>
    </row>
    <row r="1674" spans="6:6" x14ac:dyDescent="0.3">
      <c r="F1674" s="17"/>
    </row>
    <row r="1675" spans="6:6" x14ac:dyDescent="0.3">
      <c r="F1675" s="17"/>
    </row>
    <row r="1676" spans="6:6" x14ac:dyDescent="0.3">
      <c r="F1676" s="17"/>
    </row>
    <row r="1677" spans="6:6" x14ac:dyDescent="0.3">
      <c r="F1677" s="17"/>
    </row>
    <row r="1678" spans="6:6" x14ac:dyDescent="0.3">
      <c r="F1678" s="17"/>
    </row>
    <row r="1679" spans="6:6" x14ac:dyDescent="0.3">
      <c r="F1679" s="17"/>
    </row>
    <row r="1680" spans="6:6" x14ac:dyDescent="0.3">
      <c r="F1680" s="17"/>
    </row>
    <row r="1681" spans="6:6" x14ac:dyDescent="0.3">
      <c r="F1681" s="17"/>
    </row>
    <row r="1682" spans="6:6" x14ac:dyDescent="0.3">
      <c r="F1682" s="17"/>
    </row>
    <row r="1683" spans="6:6" x14ac:dyDescent="0.3">
      <c r="F1683" s="17"/>
    </row>
    <row r="1684" spans="6:6" x14ac:dyDescent="0.3">
      <c r="F1684" s="17"/>
    </row>
    <row r="1685" spans="6:6" x14ac:dyDescent="0.3">
      <c r="F1685" s="17"/>
    </row>
    <row r="1686" spans="6:6" x14ac:dyDescent="0.3">
      <c r="F1686" s="17"/>
    </row>
    <row r="1687" spans="6:6" x14ac:dyDescent="0.3">
      <c r="F1687" s="17"/>
    </row>
    <row r="1688" spans="6:6" x14ac:dyDescent="0.3">
      <c r="F1688" s="17"/>
    </row>
    <row r="1689" spans="6:6" x14ac:dyDescent="0.3">
      <c r="F1689" s="17"/>
    </row>
    <row r="1690" spans="6:6" x14ac:dyDescent="0.3">
      <c r="F1690" s="17"/>
    </row>
    <row r="1691" spans="6:6" x14ac:dyDescent="0.3">
      <c r="F1691" s="17"/>
    </row>
    <row r="1692" spans="6:6" x14ac:dyDescent="0.3">
      <c r="F1692" s="17"/>
    </row>
    <row r="1693" spans="6:6" x14ac:dyDescent="0.3">
      <c r="F1693" s="17"/>
    </row>
    <row r="1694" spans="6:6" x14ac:dyDescent="0.3">
      <c r="F1694" s="17"/>
    </row>
    <row r="1695" spans="6:6" x14ac:dyDescent="0.3">
      <c r="F1695" s="17"/>
    </row>
    <row r="1696" spans="6:6" x14ac:dyDescent="0.3">
      <c r="F1696" s="17"/>
    </row>
    <row r="1697" spans="6:6" x14ac:dyDescent="0.3">
      <c r="F1697" s="17"/>
    </row>
    <row r="1698" spans="6:6" x14ac:dyDescent="0.3">
      <c r="F1698" s="17"/>
    </row>
    <row r="1699" spans="6:6" x14ac:dyDescent="0.3">
      <c r="F1699" s="17"/>
    </row>
    <row r="1700" spans="6:6" x14ac:dyDescent="0.3">
      <c r="F1700" s="17"/>
    </row>
    <row r="1701" spans="6:6" x14ac:dyDescent="0.3">
      <c r="F1701" s="17"/>
    </row>
    <row r="1702" spans="6:6" x14ac:dyDescent="0.3">
      <c r="F1702" s="17"/>
    </row>
    <row r="1703" spans="6:6" x14ac:dyDescent="0.3">
      <c r="F1703" s="17"/>
    </row>
    <row r="1704" spans="6:6" x14ac:dyDescent="0.3">
      <c r="F1704" s="17"/>
    </row>
    <row r="1705" spans="6:6" x14ac:dyDescent="0.3">
      <c r="F1705" s="17"/>
    </row>
    <row r="1706" spans="6:6" x14ac:dyDescent="0.3">
      <c r="F1706" s="17"/>
    </row>
    <row r="1707" spans="6:6" x14ac:dyDescent="0.3">
      <c r="F1707" s="17"/>
    </row>
    <row r="1708" spans="6:6" x14ac:dyDescent="0.3">
      <c r="F1708" s="17"/>
    </row>
    <row r="1709" spans="6:6" x14ac:dyDescent="0.3">
      <c r="F1709" s="17"/>
    </row>
    <row r="1710" spans="6:6" x14ac:dyDescent="0.3">
      <c r="F1710" s="17"/>
    </row>
    <row r="1711" spans="6:6" x14ac:dyDescent="0.3">
      <c r="F1711" s="17"/>
    </row>
    <row r="1712" spans="6:6" x14ac:dyDescent="0.3">
      <c r="F1712" s="17"/>
    </row>
    <row r="1713" spans="6:6" x14ac:dyDescent="0.3">
      <c r="F1713" s="17"/>
    </row>
    <row r="1714" spans="6:6" x14ac:dyDescent="0.3">
      <c r="F1714" s="17"/>
    </row>
    <row r="1715" spans="6:6" x14ac:dyDescent="0.3">
      <c r="F1715" s="17"/>
    </row>
    <row r="1716" spans="6:6" x14ac:dyDescent="0.3">
      <c r="F1716" s="17"/>
    </row>
    <row r="1717" spans="6:6" x14ac:dyDescent="0.3">
      <c r="F1717" s="17"/>
    </row>
    <row r="1718" spans="6:6" x14ac:dyDescent="0.3">
      <c r="F1718" s="17"/>
    </row>
    <row r="1719" spans="6:6" x14ac:dyDescent="0.3">
      <c r="F1719" s="17"/>
    </row>
    <row r="1720" spans="6:6" x14ac:dyDescent="0.3">
      <c r="F1720" s="17"/>
    </row>
    <row r="1721" spans="6:6" x14ac:dyDescent="0.3">
      <c r="F1721" s="17"/>
    </row>
    <row r="1722" spans="6:6" x14ac:dyDescent="0.3">
      <c r="F1722" s="17"/>
    </row>
    <row r="1723" spans="6:6" x14ac:dyDescent="0.3">
      <c r="F1723" s="17"/>
    </row>
    <row r="1724" spans="6:6" x14ac:dyDescent="0.3">
      <c r="F1724" s="17"/>
    </row>
    <row r="1725" spans="6:6" x14ac:dyDescent="0.3">
      <c r="F1725" s="17"/>
    </row>
    <row r="1726" spans="6:6" x14ac:dyDescent="0.3">
      <c r="F1726" s="17"/>
    </row>
    <row r="1727" spans="6:6" x14ac:dyDescent="0.3">
      <c r="F1727" s="17"/>
    </row>
    <row r="1728" spans="6:6" x14ac:dyDescent="0.3">
      <c r="F1728" s="17"/>
    </row>
    <row r="1729" spans="6:6" x14ac:dyDescent="0.3">
      <c r="F1729" s="17"/>
    </row>
    <row r="1730" spans="6:6" x14ac:dyDescent="0.3">
      <c r="F1730" s="17"/>
    </row>
    <row r="1731" spans="6:6" x14ac:dyDescent="0.3">
      <c r="F1731" s="17"/>
    </row>
    <row r="1732" spans="6:6" x14ac:dyDescent="0.3">
      <c r="F1732" s="17"/>
    </row>
    <row r="1733" spans="6:6" x14ac:dyDescent="0.3">
      <c r="F1733" s="17"/>
    </row>
    <row r="1734" spans="6:6" x14ac:dyDescent="0.3">
      <c r="F1734" s="17"/>
    </row>
    <row r="1735" spans="6:6" x14ac:dyDescent="0.3">
      <c r="F1735" s="17"/>
    </row>
    <row r="1736" spans="6:6" x14ac:dyDescent="0.3">
      <c r="F1736" s="17"/>
    </row>
    <row r="1737" spans="6:6" x14ac:dyDescent="0.3">
      <c r="F1737" s="17"/>
    </row>
    <row r="1738" spans="6:6" x14ac:dyDescent="0.3">
      <c r="F1738" s="17"/>
    </row>
    <row r="1739" spans="6:6" x14ac:dyDescent="0.3">
      <c r="F1739" s="17"/>
    </row>
    <row r="1740" spans="6:6" x14ac:dyDescent="0.3">
      <c r="F1740" s="17"/>
    </row>
    <row r="1741" spans="6:6" x14ac:dyDescent="0.3">
      <c r="F1741" s="17"/>
    </row>
    <row r="1742" spans="6:6" x14ac:dyDescent="0.3">
      <c r="F1742" s="17"/>
    </row>
    <row r="1743" spans="6:6" x14ac:dyDescent="0.3">
      <c r="F1743" s="17"/>
    </row>
    <row r="1744" spans="6:6" x14ac:dyDescent="0.3">
      <c r="F1744" s="17"/>
    </row>
    <row r="1745" spans="6:6" x14ac:dyDescent="0.3">
      <c r="F1745" s="17"/>
    </row>
    <row r="1746" spans="6:6" x14ac:dyDescent="0.3">
      <c r="F1746" s="17"/>
    </row>
    <row r="1747" spans="6:6" x14ac:dyDescent="0.3">
      <c r="F1747" s="17"/>
    </row>
    <row r="1748" spans="6:6" x14ac:dyDescent="0.3">
      <c r="F1748" s="17"/>
    </row>
    <row r="1749" spans="6:6" x14ac:dyDescent="0.3">
      <c r="F1749" s="17"/>
    </row>
    <row r="1750" spans="6:6" x14ac:dyDescent="0.3">
      <c r="F1750" s="17"/>
    </row>
    <row r="1751" spans="6:6" x14ac:dyDescent="0.3">
      <c r="F1751" s="17"/>
    </row>
    <row r="1752" spans="6:6" x14ac:dyDescent="0.3">
      <c r="F1752" s="17"/>
    </row>
    <row r="1753" spans="6:6" x14ac:dyDescent="0.3">
      <c r="F1753" s="17"/>
    </row>
    <row r="1754" spans="6:6" x14ac:dyDescent="0.3">
      <c r="F1754" s="17"/>
    </row>
    <row r="1755" spans="6:6" x14ac:dyDescent="0.3">
      <c r="F1755" s="17"/>
    </row>
    <row r="1756" spans="6:6" x14ac:dyDescent="0.3">
      <c r="F1756" s="17"/>
    </row>
    <row r="1757" spans="6:6" x14ac:dyDescent="0.3">
      <c r="F1757" s="17"/>
    </row>
    <row r="1758" spans="6:6" x14ac:dyDescent="0.3">
      <c r="F1758" s="17"/>
    </row>
    <row r="1759" spans="6:6" x14ac:dyDescent="0.3">
      <c r="F1759" s="17"/>
    </row>
    <row r="1760" spans="6:6" x14ac:dyDescent="0.3">
      <c r="F1760" s="17"/>
    </row>
    <row r="1761" spans="6:6" x14ac:dyDescent="0.3">
      <c r="F1761" s="17"/>
    </row>
    <row r="1762" spans="6:6" x14ac:dyDescent="0.3">
      <c r="F1762" s="17"/>
    </row>
    <row r="1763" spans="6:6" x14ac:dyDescent="0.3">
      <c r="F1763" s="17"/>
    </row>
    <row r="1764" spans="6:6" x14ac:dyDescent="0.3">
      <c r="F1764" s="17"/>
    </row>
    <row r="1765" spans="6:6" x14ac:dyDescent="0.3">
      <c r="F1765" s="17"/>
    </row>
    <row r="1766" spans="6:6" x14ac:dyDescent="0.3">
      <c r="F1766" s="17"/>
    </row>
    <row r="1767" spans="6:6" x14ac:dyDescent="0.3">
      <c r="F1767" s="17"/>
    </row>
    <row r="1768" spans="6:6" x14ac:dyDescent="0.3">
      <c r="F1768" s="17"/>
    </row>
    <row r="1769" spans="6:6" x14ac:dyDescent="0.3">
      <c r="F1769" s="17"/>
    </row>
    <row r="1770" spans="6:6" x14ac:dyDescent="0.3">
      <c r="F1770" s="17"/>
    </row>
    <row r="1771" spans="6:6" x14ac:dyDescent="0.3">
      <c r="F1771" s="17"/>
    </row>
    <row r="1772" spans="6:6" x14ac:dyDescent="0.3">
      <c r="F1772" s="17"/>
    </row>
    <row r="1773" spans="6:6" x14ac:dyDescent="0.3">
      <c r="F1773" s="17"/>
    </row>
    <row r="1774" spans="6:6" x14ac:dyDescent="0.3">
      <c r="F1774" s="17"/>
    </row>
    <row r="1775" spans="6:6" x14ac:dyDescent="0.3">
      <c r="F1775" s="17"/>
    </row>
    <row r="1776" spans="6:6" x14ac:dyDescent="0.3">
      <c r="F1776" s="17"/>
    </row>
    <row r="1777" spans="6:6" x14ac:dyDescent="0.3">
      <c r="F1777" s="17"/>
    </row>
    <row r="1778" spans="6:6" x14ac:dyDescent="0.3">
      <c r="F1778" s="17"/>
    </row>
    <row r="1779" spans="6:6" x14ac:dyDescent="0.3">
      <c r="F1779" s="17"/>
    </row>
    <row r="1780" spans="6:6" x14ac:dyDescent="0.3">
      <c r="F1780" s="17"/>
    </row>
    <row r="1781" spans="6:6" x14ac:dyDescent="0.3">
      <c r="F1781" s="17"/>
    </row>
    <row r="1782" spans="6:6" x14ac:dyDescent="0.3">
      <c r="F1782" s="17"/>
    </row>
    <row r="1783" spans="6:6" x14ac:dyDescent="0.3">
      <c r="F1783" s="17"/>
    </row>
    <row r="1784" spans="6:6" x14ac:dyDescent="0.3">
      <c r="F1784" s="17"/>
    </row>
    <row r="1785" spans="6:6" x14ac:dyDescent="0.3">
      <c r="F1785" s="17"/>
    </row>
    <row r="1786" spans="6:6" x14ac:dyDescent="0.3">
      <c r="F1786" s="17"/>
    </row>
    <row r="1787" spans="6:6" x14ac:dyDescent="0.3">
      <c r="F1787" s="17"/>
    </row>
    <row r="1788" spans="6:6" x14ac:dyDescent="0.3">
      <c r="F1788" s="17"/>
    </row>
    <row r="1789" spans="6:6" x14ac:dyDescent="0.3">
      <c r="F1789" s="17"/>
    </row>
    <row r="1790" spans="6:6" x14ac:dyDescent="0.3">
      <c r="F1790" s="17"/>
    </row>
    <row r="1791" spans="6:6" x14ac:dyDescent="0.3">
      <c r="F1791" s="17"/>
    </row>
    <row r="1792" spans="6:6" x14ac:dyDescent="0.3">
      <c r="F1792" s="17"/>
    </row>
    <row r="1793" spans="6:6" x14ac:dyDescent="0.3">
      <c r="F1793" s="17"/>
    </row>
    <row r="1794" spans="6:6" x14ac:dyDescent="0.3">
      <c r="F1794" s="17"/>
    </row>
    <row r="1795" spans="6:6" x14ac:dyDescent="0.3">
      <c r="F1795" s="17"/>
    </row>
    <row r="1796" spans="6:6" x14ac:dyDescent="0.3">
      <c r="F1796" s="17"/>
    </row>
    <row r="1797" spans="6:6" x14ac:dyDescent="0.3">
      <c r="F1797" s="17"/>
    </row>
    <row r="1798" spans="6:6" x14ac:dyDescent="0.3">
      <c r="F1798" s="17"/>
    </row>
    <row r="1799" spans="6:6" x14ac:dyDescent="0.3">
      <c r="F1799" s="17"/>
    </row>
    <row r="1800" spans="6:6" x14ac:dyDescent="0.3">
      <c r="F1800" s="17"/>
    </row>
    <row r="1801" spans="6:6" x14ac:dyDescent="0.3">
      <c r="F1801" s="17"/>
    </row>
    <row r="1802" spans="6:6" x14ac:dyDescent="0.3">
      <c r="F1802" s="17"/>
    </row>
    <row r="1803" spans="6:6" x14ac:dyDescent="0.3">
      <c r="F1803" s="17"/>
    </row>
    <row r="1804" spans="6:6" x14ac:dyDescent="0.3">
      <c r="F1804" s="17"/>
    </row>
    <row r="1805" spans="6:6" x14ac:dyDescent="0.3">
      <c r="F1805" s="17"/>
    </row>
  </sheetData>
  <mergeCells count="9">
    <mergeCell ref="B1:F1"/>
    <mergeCell ref="F5:F6"/>
    <mergeCell ref="B2:F2"/>
    <mergeCell ref="A3:F3"/>
    <mergeCell ref="A5:A6"/>
    <mergeCell ref="B5:B6"/>
    <mergeCell ref="C5:C6"/>
    <mergeCell ref="D5:D6"/>
    <mergeCell ref="E5:E6"/>
  </mergeCells>
  <pageMargins left="0.15748031496062992" right="0.15748031496062992" top="0.55118110236220474" bottom="0.47244094488188981" header="0.15748031496062992" footer="0.15748031496062992"/>
  <pageSetup paperSize="9" scale="48" fitToWidth="1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 год</vt:lpstr>
      <vt:lpstr>'2024 год'!Заголовки_для_печати</vt:lpstr>
      <vt:lpstr>'2024 год'!Область_печати</vt:lpstr>
    </vt:vector>
  </TitlesOfParts>
  <Company>финансовое управление В-Устюг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Программист</dc:creator>
  <cp:lastModifiedBy>User</cp:lastModifiedBy>
  <cp:lastPrinted>2024-12-17T08:30:58Z</cp:lastPrinted>
  <dcterms:created xsi:type="dcterms:W3CDTF">1999-06-08T04:12:56Z</dcterms:created>
  <dcterms:modified xsi:type="dcterms:W3CDTF">2024-12-20T12:09:09Z</dcterms:modified>
</cp:coreProperties>
</file>