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26.99\документы\Осиева\2025\ПРОЕКТ БЮДЖЕТА\Приложения на Думу\"/>
    </mc:Choice>
  </mc:AlternateContent>
  <bookViews>
    <workbookView xWindow="0" yWindow="0" windowWidth="19440" windowHeight="11040"/>
  </bookViews>
  <sheets>
    <sheet name="2026-2027 год" sheetId="52" r:id="rId1"/>
  </sheets>
  <definedNames>
    <definedName name="_xlnm._FilterDatabase" localSheetId="0" hidden="1">'2026-2027 год'!$A$6:$G$726</definedName>
    <definedName name="_xlnm.Print_Titles" localSheetId="0">'2026-2027 год'!$4:$5</definedName>
    <definedName name="_xlnm.Print_Area" localSheetId="0">'2026-2027 год'!$A$1:$G$726</definedName>
  </definedNames>
  <calcPr calcId="152511"/>
</workbook>
</file>

<file path=xl/calcChain.xml><?xml version="1.0" encoding="utf-8"?>
<calcChain xmlns="http://schemas.openxmlformats.org/spreadsheetml/2006/main">
  <c r="G130" i="52" l="1"/>
  <c r="F130" i="52"/>
  <c r="F725" i="52" l="1"/>
  <c r="G25" i="52" l="1"/>
  <c r="F25" i="52"/>
  <c r="G50" i="52"/>
  <c r="F50" i="52"/>
  <c r="G167" i="52"/>
  <c r="F167" i="52"/>
  <c r="G218" i="52"/>
  <c r="F218" i="52"/>
  <c r="G220" i="52"/>
  <c r="F220" i="52"/>
  <c r="G280" i="52"/>
  <c r="F280" i="52"/>
  <c r="G517" i="52"/>
  <c r="F517" i="52"/>
  <c r="G701" i="52"/>
  <c r="F701" i="52"/>
  <c r="G725" i="52" l="1"/>
  <c r="G335" i="52" l="1"/>
  <c r="G334" i="52" s="1"/>
  <c r="F335" i="52"/>
  <c r="F334" i="52" s="1"/>
  <c r="G333" i="52"/>
  <c r="G332" i="52" s="1"/>
  <c r="F333" i="52"/>
  <c r="F332" i="52" s="1"/>
  <c r="G331" i="52"/>
  <c r="G330" i="52" s="1"/>
  <c r="F331" i="52"/>
  <c r="F330" i="52" s="1"/>
  <c r="G329" i="52"/>
  <c r="F329" i="52"/>
  <c r="G327" i="52"/>
  <c r="F327" i="52"/>
  <c r="G325" i="52"/>
  <c r="F325" i="52"/>
  <c r="G594" i="52" l="1"/>
  <c r="G593" i="52" s="1"/>
  <c r="G592" i="52" s="1"/>
  <c r="G591" i="52" s="1"/>
  <c r="F594" i="52"/>
  <c r="F593" i="52" s="1"/>
  <c r="F592" i="52" s="1"/>
  <c r="F591" i="52" s="1"/>
  <c r="G306" i="52"/>
  <c r="G305" i="52" s="1"/>
  <c r="G304" i="52" s="1"/>
  <c r="G303" i="52" s="1"/>
  <c r="F306" i="52"/>
  <c r="F305" i="52" s="1"/>
  <c r="F304" i="52" s="1"/>
  <c r="F303" i="52" s="1"/>
  <c r="F716" i="52" l="1"/>
  <c r="F102" i="52" l="1"/>
  <c r="F32" i="52"/>
  <c r="F249" i="52" l="1"/>
  <c r="F127" i="52"/>
  <c r="F189" i="52"/>
  <c r="F188" i="52" s="1"/>
  <c r="F209" i="52"/>
  <c r="F258" i="52"/>
  <c r="F113" i="52"/>
  <c r="F132" i="52"/>
  <c r="F273" i="52"/>
  <c r="F82" i="52"/>
  <c r="F19" i="52"/>
  <c r="F195" i="52"/>
  <c r="F194" i="52" s="1"/>
  <c r="F193" i="52" s="1"/>
  <c r="F63" i="52"/>
  <c r="F62" i="52" s="1"/>
  <c r="F61" i="52" s="1"/>
  <c r="F154" i="52"/>
  <c r="F166" i="52"/>
  <c r="F165" i="52" s="1"/>
  <c r="F164" i="52" s="1"/>
  <c r="F163" i="52" s="1"/>
  <c r="F162" i="52" s="1"/>
  <c r="F206" i="52"/>
  <c r="F44" i="52"/>
  <c r="F43" i="52" s="1"/>
  <c r="F42" i="52" s="1"/>
  <c r="F41" i="52" s="1"/>
  <c r="F40" i="52" s="1"/>
  <c r="F126" i="52" l="1"/>
  <c r="F16" i="52"/>
  <c r="F15" i="52" s="1"/>
  <c r="F14" i="52" s="1"/>
  <c r="F13" i="52" s="1"/>
  <c r="F12" i="52" s="1"/>
  <c r="F56" i="52"/>
  <c r="F125" i="52"/>
  <c r="F124" i="52" s="1"/>
  <c r="F239" i="52"/>
  <c r="F238" i="52" s="1"/>
  <c r="F159" i="52"/>
  <c r="F156" i="52"/>
  <c r="F178" i="52"/>
  <c r="F177" i="52" s="1"/>
  <c r="F176" i="52" s="1"/>
  <c r="F174" i="52"/>
  <c r="F173" i="52" s="1"/>
  <c r="F172" i="52" s="1"/>
  <c r="F118" i="52"/>
  <c r="F108" i="52"/>
  <c r="F276" i="52"/>
  <c r="F278" i="52"/>
  <c r="F262" i="52"/>
  <c r="F183" i="52"/>
  <c r="F137" i="52"/>
  <c r="F186" i="52"/>
  <c r="F10" i="52"/>
  <c r="F53" i="52"/>
  <c r="F122" i="52"/>
  <c r="F139" i="52"/>
  <c r="F104" i="52"/>
  <c r="F28" i="52"/>
  <c r="F270" i="52"/>
  <c r="F37" i="52"/>
  <c r="F233" i="52"/>
  <c r="F76" i="52"/>
  <c r="F204" i="52"/>
  <c r="F106" i="52"/>
  <c r="F88" i="52"/>
  <c r="F260" i="52"/>
  <c r="F80" i="52"/>
  <c r="F93" i="52"/>
  <c r="F226" i="52"/>
  <c r="F225" i="52" s="1"/>
  <c r="F235" i="52"/>
  <c r="F151" i="52"/>
  <c r="F34" i="52"/>
  <c r="F73" i="52"/>
  <c r="F72" i="52" s="1"/>
  <c r="F266" i="52"/>
  <c r="F264" i="52"/>
  <c r="F58" i="52"/>
  <c r="F98" i="52"/>
  <c r="F211" i="52"/>
  <c r="F208" i="52" s="1"/>
  <c r="F201" i="52"/>
  <c r="F95" i="52"/>
  <c r="F148" i="52"/>
  <c r="F111" i="52"/>
  <c r="F110" i="52" s="1"/>
  <c r="F252" i="52"/>
  <c r="F248" i="52" s="1"/>
  <c r="F199" i="52"/>
  <c r="F144" i="52"/>
  <c r="F143" i="52" s="1"/>
  <c r="F69" i="52"/>
  <c r="F68" i="52" s="1"/>
  <c r="F67" i="52" s="1"/>
  <c r="F246" i="52"/>
  <c r="F245" i="52" s="1"/>
  <c r="F571" i="52"/>
  <c r="F504" i="52"/>
  <c r="F699" i="52"/>
  <c r="F357" i="52"/>
  <c r="F356" i="52" s="1"/>
  <c r="F355" i="52" s="1"/>
  <c r="F354" i="52" s="1"/>
  <c r="F353" i="52" s="1"/>
  <c r="F352" i="52" s="1"/>
  <c r="F342" i="52"/>
  <c r="F560" i="52"/>
  <c r="F422" i="52"/>
  <c r="F421" i="52" s="1"/>
  <c r="F484" i="52"/>
  <c r="F547" i="52"/>
  <c r="F546" i="52" s="1"/>
  <c r="F545" i="52" s="1"/>
  <c r="F544" i="52" s="1"/>
  <c r="F486" i="52"/>
  <c r="F689" i="52"/>
  <c r="F688" i="52" s="1"/>
  <c r="F476" i="52"/>
  <c r="F508" i="52"/>
  <c r="F433" i="52"/>
  <c r="F432" i="52" s="1"/>
  <c r="F431" i="52" s="1"/>
  <c r="F430" i="52" s="1"/>
  <c r="F326" i="52"/>
  <c r="F386" i="52"/>
  <c r="F385" i="52" s="1"/>
  <c r="F527" i="52"/>
  <c r="F371" i="52"/>
  <c r="F482" i="52"/>
  <c r="F708" i="52"/>
  <c r="F707" i="52" s="1"/>
  <c r="F404" i="52"/>
  <c r="F403" i="52" s="1"/>
  <c r="F312" i="52"/>
  <c r="F525" i="52"/>
  <c r="F394" i="52"/>
  <c r="F391" i="52"/>
  <c r="F301" i="52"/>
  <c r="F300" i="52" s="1"/>
  <c r="F299" i="52" s="1"/>
  <c r="F554" i="52"/>
  <c r="F553" i="52" s="1"/>
  <c r="F552" i="52" s="1"/>
  <c r="F573" i="52"/>
  <c r="F328" i="52"/>
  <c r="F344" i="52"/>
  <c r="F600" i="52"/>
  <c r="G102" i="52"/>
  <c r="F9" i="52" l="1"/>
  <c r="F8" i="52" s="1"/>
  <c r="F7" i="52" s="1"/>
  <c r="F87" i="52"/>
  <c r="F97" i="52"/>
  <c r="F136" i="52"/>
  <c r="F135" i="52" s="1"/>
  <c r="F134" i="52" s="1"/>
  <c r="F153" i="52"/>
  <c r="F198" i="52"/>
  <c r="F197" i="52" s="1"/>
  <c r="F192" i="52" s="1"/>
  <c r="F191" i="52" s="1"/>
  <c r="F232" i="52"/>
  <c r="F415" i="52"/>
  <c r="F444" i="52"/>
  <c r="F442" i="52"/>
  <c r="F417" i="52"/>
  <c r="F117" i="52"/>
  <c r="F116" i="52" s="1"/>
  <c r="F115" i="52" s="1"/>
  <c r="F570" i="52"/>
  <c r="F320" i="52"/>
  <c r="F319" i="52" s="1"/>
  <c r="F75" i="52"/>
  <c r="F237" i="52"/>
  <c r="F419" i="52"/>
  <c r="F643" i="52"/>
  <c r="F642" i="52" s="1"/>
  <c r="F641" i="52" s="1"/>
  <c r="F389" i="52"/>
  <c r="F388" i="52" s="1"/>
  <c r="F654" i="52"/>
  <c r="F653" i="52" s="1"/>
  <c r="F652" i="52" s="1"/>
  <c r="F651" i="52" s="1"/>
  <c r="F558" i="52"/>
  <c r="F182" i="52"/>
  <c r="F181" i="52" s="1"/>
  <c r="F171" i="52" s="1"/>
  <c r="F170" i="52" s="1"/>
  <c r="F269" i="52"/>
  <c r="F268" i="52" s="1"/>
  <c r="F147" i="52"/>
  <c r="G571" i="52"/>
  <c r="F481" i="52"/>
  <c r="F480" i="52" s="1"/>
  <c r="F49" i="52"/>
  <c r="F48" i="52" s="1"/>
  <c r="F142" i="52"/>
  <c r="F217" i="52"/>
  <c r="F216" i="52" s="1"/>
  <c r="F215" i="52" s="1"/>
  <c r="F214" i="52" s="1"/>
  <c r="F24" i="52"/>
  <c r="F224" i="52"/>
  <c r="F223" i="52" s="1"/>
  <c r="F222" i="52" s="1"/>
  <c r="F478" i="52"/>
  <c r="F257" i="52"/>
  <c r="F256" i="52" s="1"/>
  <c r="F589" i="52"/>
  <c r="F588" i="52" s="1"/>
  <c r="F587" i="52" s="1"/>
  <c r="F723" i="52"/>
  <c r="F722" i="52" s="1"/>
  <c r="F721" i="52" s="1"/>
  <c r="F720" i="52" s="1"/>
  <c r="F719" i="52" s="1"/>
  <c r="F718" i="52" s="1"/>
  <c r="G132" i="52"/>
  <c r="G189" i="52"/>
  <c r="G188" i="52" s="1"/>
  <c r="G389" i="52"/>
  <c r="G113" i="52"/>
  <c r="F603" i="52"/>
  <c r="F599" i="52" s="1"/>
  <c r="F375" i="52"/>
  <c r="F364" i="52"/>
  <c r="F363" i="52" s="1"/>
  <c r="F362" i="52" s="1"/>
  <c r="F580" i="52"/>
  <c r="F515" i="52"/>
  <c r="F373" i="52"/>
  <c r="F452" i="52"/>
  <c r="F613" i="52"/>
  <c r="F297" i="52"/>
  <c r="F296" i="52" s="1"/>
  <c r="F439" i="52"/>
  <c r="F438" i="52" s="1"/>
  <c r="F314" i="52"/>
  <c r="F311" i="52" s="1"/>
  <c r="F578" i="52"/>
  <c r="F454" i="52"/>
  <c r="F502" i="52"/>
  <c r="F501" i="52" s="1"/>
  <c r="F500" i="52" s="1"/>
  <c r="F317" i="52"/>
  <c r="F316" i="52" s="1"/>
  <c r="F523" i="52"/>
  <c r="F562" i="52"/>
  <c r="F474" i="52"/>
  <c r="F520" i="52"/>
  <c r="F408" i="52"/>
  <c r="F407" i="52" s="1"/>
  <c r="F406" i="52" s="1"/>
  <c r="G82" i="52"/>
  <c r="F349" i="52"/>
  <c r="F585" i="52"/>
  <c r="F584" i="52" s="1"/>
  <c r="F583" i="52" s="1"/>
  <c r="F461" i="52"/>
  <c r="F460" i="52" s="1"/>
  <c r="F464" i="52"/>
  <c r="F496" i="52"/>
  <c r="F495" i="52" s="1"/>
  <c r="F494" i="52" s="1"/>
  <c r="F493" i="52" s="1"/>
  <c r="F685" i="52"/>
  <c r="F684" i="52" s="1"/>
  <c r="F683" i="52" s="1"/>
  <c r="F606" i="52"/>
  <c r="F605" i="52" s="1"/>
  <c r="F399" i="52"/>
  <c r="F368" i="52"/>
  <c r="F367" i="52" s="1"/>
  <c r="F705" i="52"/>
  <c r="F704" i="52" s="1"/>
  <c r="F703" i="52" s="1"/>
  <c r="F531" i="52"/>
  <c r="F678" i="52"/>
  <c r="F677" i="52" s="1"/>
  <c r="F568" i="52"/>
  <c r="F567" i="52" s="1"/>
  <c r="F626" i="52"/>
  <c r="F625" i="52" s="1"/>
  <c r="F294" i="52"/>
  <c r="F293" i="52" s="1"/>
  <c r="F458" i="52"/>
  <c r="F457" i="52" s="1"/>
  <c r="G328" i="52"/>
  <c r="G266" i="52"/>
  <c r="F396" i="52"/>
  <c r="F393" i="52" s="1"/>
  <c r="F428" i="52"/>
  <c r="F427" i="52" s="1"/>
  <c r="F426" i="52" s="1"/>
  <c r="F425" i="52" s="1"/>
  <c r="F697" i="52"/>
  <c r="G419" i="52"/>
  <c r="F512" i="52"/>
  <c r="F507" i="52" s="1"/>
  <c r="F537" i="52"/>
  <c r="F536" i="52" s="1"/>
  <c r="F535" i="52" s="1"/>
  <c r="F534" i="52" s="1"/>
  <c r="F714" i="52"/>
  <c r="F288" i="52"/>
  <c r="F287" i="52" s="1"/>
  <c r="F286" i="52" s="1"/>
  <c r="F285" i="52" s="1"/>
  <c r="F284" i="52" s="1"/>
  <c r="F336" i="52"/>
  <c r="F472" i="52"/>
  <c r="F665" i="52"/>
  <c r="F664" i="52" s="1"/>
  <c r="F663" i="52" s="1"/>
  <c r="F662" i="52" s="1"/>
  <c r="F447" i="52"/>
  <c r="F611" i="52"/>
  <c r="F466" i="52"/>
  <c r="F648" i="52"/>
  <c r="F647" i="52" s="1"/>
  <c r="F646" i="52" s="1"/>
  <c r="F629" i="52"/>
  <c r="F628" i="52" s="1"/>
  <c r="F564" i="52"/>
  <c r="F620" i="52"/>
  <c r="F619" i="52" s="1"/>
  <c r="F401" i="52"/>
  <c r="F542" i="52"/>
  <c r="F541" i="52" s="1"/>
  <c r="F540" i="52" s="1"/>
  <c r="F539" i="52" s="1"/>
  <c r="F636" i="52"/>
  <c r="F635" i="52" s="1"/>
  <c r="F634" i="52" s="1"/>
  <c r="F633" i="52" s="1"/>
  <c r="F632" i="52" s="1"/>
  <c r="F324" i="52"/>
  <c r="F490" i="52"/>
  <c r="F489" i="52" s="1"/>
  <c r="F488" i="52" s="1"/>
  <c r="F529" i="52"/>
  <c r="F691" i="52"/>
  <c r="F687" i="52" s="1"/>
  <c r="F380" i="52"/>
  <c r="F379" i="52" s="1"/>
  <c r="F378" i="52" s="1"/>
  <c r="F377" i="52" s="1"/>
  <c r="F576" i="52"/>
  <c r="F671" i="52"/>
  <c r="F670" i="52" s="1"/>
  <c r="F669" i="52" s="1"/>
  <c r="F668" i="52" s="1"/>
  <c r="F412" i="52"/>
  <c r="F411" i="52" s="1"/>
  <c r="F347" i="52"/>
  <c r="F659" i="52"/>
  <c r="F658" i="52" s="1"/>
  <c r="F657" i="52" s="1"/>
  <c r="F656" i="52" s="1"/>
  <c r="G10" i="52"/>
  <c r="G63" i="52"/>
  <c r="G62" i="52" s="1"/>
  <c r="G61" i="52" s="1"/>
  <c r="G9" i="52" l="1"/>
  <c r="G8" i="52" s="1"/>
  <c r="G7" i="52" s="1"/>
  <c r="F23" i="52"/>
  <c r="F22" i="52" s="1"/>
  <c r="F21" i="52" s="1"/>
  <c r="F86" i="52"/>
  <c r="F85" i="52" s="1"/>
  <c r="F231" i="52"/>
  <c r="F230" i="52" s="1"/>
  <c r="F229" i="52" s="1"/>
  <c r="F310" i="52"/>
  <c r="F323" i="52"/>
  <c r="F322" i="52" s="1"/>
  <c r="F398" i="52"/>
  <c r="F384" i="52" s="1"/>
  <c r="F414" i="52"/>
  <c r="F410" i="52" s="1"/>
  <c r="F623" i="52"/>
  <c r="F622" i="52" s="1"/>
  <c r="F624" i="52"/>
  <c r="F682" i="52"/>
  <c r="F681" i="52" s="1"/>
  <c r="F441" i="52"/>
  <c r="F437" i="52" s="1"/>
  <c r="F436" i="52" s="1"/>
  <c r="F370" i="52"/>
  <c r="F366" i="52" s="1"/>
  <c r="F361" i="52" s="1"/>
  <c r="F360" i="52" s="1"/>
  <c r="F292" i="52"/>
  <c r="F640" i="52"/>
  <c r="F639" i="52" s="1"/>
  <c r="F255" i="52"/>
  <c r="F254" i="52" s="1"/>
  <c r="F71" i="52"/>
  <c r="F66" i="52" s="1"/>
  <c r="F341" i="52"/>
  <c r="F340" i="52" s="1"/>
  <c r="F339" i="52" s="1"/>
  <c r="F338" i="52" s="1"/>
  <c r="F244" i="52"/>
  <c r="F243" i="52" s="1"/>
  <c r="F242" i="52" s="1"/>
  <c r="F146" i="52"/>
  <c r="F141" i="52" s="1"/>
  <c r="F582" i="52"/>
  <c r="F610" i="52"/>
  <c r="F609" i="52" s="1"/>
  <c r="F608" i="52" s="1"/>
  <c r="F47" i="52"/>
  <c r="F46" i="52" s="1"/>
  <c r="F575" i="52"/>
  <c r="F566" i="52" s="1"/>
  <c r="F169" i="52"/>
  <c r="F451" i="52"/>
  <c r="F450" i="52" s="1"/>
  <c r="F471" i="52"/>
  <c r="F470" i="52" s="1"/>
  <c r="F696" i="52"/>
  <c r="F695" i="52" s="1"/>
  <c r="F694" i="52" s="1"/>
  <c r="F693" i="52" s="1"/>
  <c r="F557" i="52"/>
  <c r="F556" i="52" s="1"/>
  <c r="G643" i="52"/>
  <c r="G642" i="52" s="1"/>
  <c r="G641" i="52" s="1"/>
  <c r="G589" i="52"/>
  <c r="G588" i="52" s="1"/>
  <c r="G587" i="52" s="1"/>
  <c r="G357" i="52"/>
  <c r="G356" i="52" s="1"/>
  <c r="G355" i="52" s="1"/>
  <c r="G354" i="52" s="1"/>
  <c r="G353" i="52" s="1"/>
  <c r="G352" i="52" s="1"/>
  <c r="G320" i="52"/>
  <c r="G319" i="52" s="1"/>
  <c r="G127" i="52"/>
  <c r="G126" i="52" s="1"/>
  <c r="G209" i="52"/>
  <c r="G16" i="52"/>
  <c r="G80" i="52"/>
  <c r="G380" i="52"/>
  <c r="G379" i="52" s="1"/>
  <c r="G378" i="52" s="1"/>
  <c r="G377" i="52" s="1"/>
  <c r="G326" i="52"/>
  <c r="G336" i="52"/>
  <c r="G106" i="52"/>
  <c r="G447" i="52"/>
  <c r="G104" i="52"/>
  <c r="G648" i="52"/>
  <c r="G647" i="52" s="1"/>
  <c r="G646" i="52" s="1"/>
  <c r="G368" i="52"/>
  <c r="G367" i="52" s="1"/>
  <c r="G573" i="52"/>
  <c r="G570" i="52" s="1"/>
  <c r="G301" i="52"/>
  <c r="G300" i="52" s="1"/>
  <c r="G299" i="52" s="1"/>
  <c r="G262" i="52"/>
  <c r="G342" i="52"/>
  <c r="G520" i="52"/>
  <c r="G466" i="52"/>
  <c r="G478" i="52"/>
  <c r="G708" i="52"/>
  <c r="G707" i="52" s="1"/>
  <c r="G401" i="52"/>
  <c r="G629" i="52"/>
  <c r="G628" i="52" s="1"/>
  <c r="G344" i="52"/>
  <c r="G626" i="52"/>
  <c r="G625" i="52" s="1"/>
  <c r="G118" i="52"/>
  <c r="G34" i="52"/>
  <c r="G699" i="52"/>
  <c r="G585" i="52"/>
  <c r="G584" i="52" s="1"/>
  <c r="G583" i="52" s="1"/>
  <c r="G95" i="52"/>
  <c r="G415" i="52"/>
  <c r="G98" i="52"/>
  <c r="G508" i="52"/>
  <c r="G44" i="52"/>
  <c r="G43" i="52" s="1"/>
  <c r="G42" i="52" s="1"/>
  <c r="G41" i="52" s="1"/>
  <c r="G40" i="52" s="1"/>
  <c r="G444" i="52"/>
  <c r="G249" i="52"/>
  <c r="F522" i="52"/>
  <c r="G166" i="52"/>
  <c r="G165" i="52" s="1"/>
  <c r="G164" i="52" s="1"/>
  <c r="G163" i="52" s="1"/>
  <c r="G162" i="52" s="1"/>
  <c r="G554" i="52"/>
  <c r="G553" i="52" s="1"/>
  <c r="G552" i="52" s="1"/>
  <c r="G264" i="52"/>
  <c r="G178" i="52"/>
  <c r="G177" i="52" s="1"/>
  <c r="G176" i="52" s="1"/>
  <c r="G195" i="52"/>
  <c r="G194" i="52" s="1"/>
  <c r="G193" i="52" s="1"/>
  <c r="G547" i="52"/>
  <c r="G546" i="52" s="1"/>
  <c r="G545" i="52" s="1"/>
  <c r="G544" i="52" s="1"/>
  <c r="G482" i="52"/>
  <c r="G73" i="52"/>
  <c r="G72" i="52" s="1"/>
  <c r="G527" i="52"/>
  <c r="G476" i="52"/>
  <c r="G206" i="52"/>
  <c r="F713" i="52"/>
  <c r="F712" i="52" s="1"/>
  <c r="F711" i="52" s="1"/>
  <c r="F710" i="52" s="1"/>
  <c r="G486" i="52"/>
  <c r="F463" i="52"/>
  <c r="F456" i="52" s="1"/>
  <c r="G484" i="52"/>
  <c r="G19" i="52"/>
  <c r="F618" i="52"/>
  <c r="F617" i="52"/>
  <c r="F616" i="52" s="1"/>
  <c r="G600" i="52"/>
  <c r="G504" i="52"/>
  <c r="G442" i="52"/>
  <c r="G386" i="52"/>
  <c r="G385" i="52" s="1"/>
  <c r="G404" i="52"/>
  <c r="G403" i="52" s="1"/>
  <c r="G258" i="52"/>
  <c r="G723" i="52"/>
  <c r="G722" i="52" s="1"/>
  <c r="G721" i="52" s="1"/>
  <c r="G720" i="52" s="1"/>
  <c r="G719" i="52" s="1"/>
  <c r="G718" i="52" s="1"/>
  <c r="G235" i="52"/>
  <c r="G246" i="52"/>
  <c r="G245" i="52" s="1"/>
  <c r="G422" i="52"/>
  <c r="G421" i="52" s="1"/>
  <c r="G433" i="52"/>
  <c r="G432" i="52" s="1"/>
  <c r="G431" i="52" s="1"/>
  <c r="G430" i="52" s="1"/>
  <c r="G461" i="52"/>
  <c r="G460" i="52" s="1"/>
  <c r="G525" i="52"/>
  <c r="G273" i="52"/>
  <c r="G371" i="52"/>
  <c r="G531" i="52"/>
  <c r="G417" i="52"/>
  <c r="G689" i="52"/>
  <c r="G688" i="52" s="1"/>
  <c r="G312" i="52"/>
  <c r="G32" i="52"/>
  <c r="G394" i="52"/>
  <c r="F514" i="52"/>
  <c r="F598" i="52"/>
  <c r="F597" i="52" s="1"/>
  <c r="F213" i="52" l="1"/>
  <c r="F596" i="52"/>
  <c r="G414" i="52"/>
  <c r="F449" i="52"/>
  <c r="G624" i="52"/>
  <c r="G623" i="52"/>
  <c r="G582" i="52"/>
  <c r="F469" i="52"/>
  <c r="F468" i="52" s="1"/>
  <c r="G640" i="52"/>
  <c r="F291" i="52"/>
  <c r="F290" i="52" s="1"/>
  <c r="F65" i="52"/>
  <c r="F6" i="52" s="1"/>
  <c r="F551" i="52"/>
  <c r="F550" i="52" s="1"/>
  <c r="F309" i="52"/>
  <c r="F308" i="52" s="1"/>
  <c r="G15" i="52"/>
  <c r="G14" i="52" s="1"/>
  <c r="G13" i="52" s="1"/>
  <c r="G12" i="52" s="1"/>
  <c r="F383" i="52"/>
  <c r="F382" i="52" s="1"/>
  <c r="G620" i="52"/>
  <c r="G619" i="52" s="1"/>
  <c r="G618" i="52" s="1"/>
  <c r="G611" i="52"/>
  <c r="F506" i="52"/>
  <c r="F499" i="52" s="1"/>
  <c r="F498" i="52" s="1"/>
  <c r="G399" i="52"/>
  <c r="G398" i="52" s="1"/>
  <c r="G464" i="52"/>
  <c r="G463" i="52" s="1"/>
  <c r="F615" i="52"/>
  <c r="G125" i="52"/>
  <c r="G124" i="52" s="1"/>
  <c r="G28" i="52"/>
  <c r="G270" i="52"/>
  <c r="G122" i="52"/>
  <c r="G117" i="52" s="1"/>
  <c r="G116" i="52" s="1"/>
  <c r="G115" i="52" s="1"/>
  <c r="G239" i="52"/>
  <c r="G238" i="52" s="1"/>
  <c r="G156" i="52"/>
  <c r="G481" i="52"/>
  <c r="G480" i="52" s="1"/>
  <c r="G452" i="52"/>
  <c r="G396" i="52"/>
  <c r="G393" i="52" s="1"/>
  <c r="G408" i="52"/>
  <c r="G407" i="52" s="1"/>
  <c r="G406" i="52" s="1"/>
  <c r="G148" i="52"/>
  <c r="G697" i="52"/>
  <c r="G696" i="52" s="1"/>
  <c r="G695" i="52" s="1"/>
  <c r="G278" i="52"/>
  <c r="G523" i="52"/>
  <c r="G252" i="52"/>
  <c r="G248" i="52" s="1"/>
  <c r="G671" i="52"/>
  <c r="G670" i="52" s="1"/>
  <c r="G669" i="52" s="1"/>
  <c r="G668" i="52" s="1"/>
  <c r="G576" i="52"/>
  <c r="G512" i="52"/>
  <c r="G507" i="52" s="1"/>
  <c r="G412" i="52"/>
  <c r="G411" i="52" s="1"/>
  <c r="G151" i="52"/>
  <c r="G659" i="52"/>
  <c r="G658" i="52" s="1"/>
  <c r="G657" i="52" s="1"/>
  <c r="G656" i="52" s="1"/>
  <c r="G111" i="52"/>
  <c r="G110" i="52" s="1"/>
  <c r="G472" i="52"/>
  <c r="G636" i="52"/>
  <c r="G635" i="52" s="1"/>
  <c r="G634" i="52" s="1"/>
  <c r="G633" i="52" s="1"/>
  <c r="G632" i="52" s="1"/>
  <c r="G705" i="52"/>
  <c r="G704" i="52" s="1"/>
  <c r="G703" i="52" s="1"/>
  <c r="F680" i="52"/>
  <c r="F675" i="52"/>
  <c r="F674" i="52" s="1"/>
  <c r="F676" i="52"/>
  <c r="G93" i="52"/>
  <c r="G233" i="52"/>
  <c r="G232" i="52" s="1"/>
  <c r="G144" i="52"/>
  <c r="G143" i="52" s="1"/>
  <c r="G142" i="52" s="1"/>
  <c r="G174" i="52"/>
  <c r="G173" i="52" s="1"/>
  <c r="G172" i="52" s="1"/>
  <c r="G37" i="52"/>
  <c r="G58" i="52"/>
  <c r="G108" i="52"/>
  <c r="G97" i="52" s="1"/>
  <c r="G294" i="52"/>
  <c r="G293" i="52" s="1"/>
  <c r="G496" i="52"/>
  <c r="G495" i="52" s="1"/>
  <c r="G494" i="52" s="1"/>
  <c r="G493" i="52" s="1"/>
  <c r="G560" i="52"/>
  <c r="G53" i="52"/>
  <c r="G439" i="52"/>
  <c r="G438" i="52" s="1"/>
  <c r="G502" i="52"/>
  <c r="G501" i="52" s="1"/>
  <c r="G500" i="52" s="1"/>
  <c r="G183" i="52"/>
  <c r="G714" i="52"/>
  <c r="G606" i="52"/>
  <c r="G605" i="52" s="1"/>
  <c r="G613" i="52"/>
  <c r="G454" i="52"/>
  <c r="G347" i="52"/>
  <c r="G515" i="52"/>
  <c r="G514" i="52" s="1"/>
  <c r="G568" i="52"/>
  <c r="G567" i="52" s="1"/>
  <c r="G665" i="52"/>
  <c r="G664" i="52" s="1"/>
  <c r="G663" i="52" s="1"/>
  <c r="G662" i="52" s="1"/>
  <c r="G428" i="52"/>
  <c r="G427" i="52" s="1"/>
  <c r="G426" i="52" s="1"/>
  <c r="G425" i="52" s="1"/>
  <c r="G204" i="52"/>
  <c r="G562" i="52"/>
  <c r="G314" i="52"/>
  <c r="G311" i="52" s="1"/>
  <c r="G678" i="52"/>
  <c r="G677" i="52" s="1"/>
  <c r="G474" i="52"/>
  <c r="G564" i="52"/>
  <c r="G226" i="52"/>
  <c r="G225" i="52" s="1"/>
  <c r="G186" i="52"/>
  <c r="G578" i="52"/>
  <c r="G716" i="52"/>
  <c r="G139" i="52"/>
  <c r="G88" i="52"/>
  <c r="G87" i="52" s="1"/>
  <c r="G542" i="52"/>
  <c r="G541" i="52" s="1"/>
  <c r="G540" i="52" s="1"/>
  <c r="G539" i="52" s="1"/>
  <c r="G391" i="52"/>
  <c r="G388" i="52" s="1"/>
  <c r="G76" i="52"/>
  <c r="G75" i="52" s="1"/>
  <c r="G159" i="52"/>
  <c r="G69" i="52"/>
  <c r="G68" i="52" s="1"/>
  <c r="G67" i="52" s="1"/>
  <c r="G56" i="52"/>
  <c r="G685" i="52"/>
  <c r="G684" i="52" s="1"/>
  <c r="G683" i="52" s="1"/>
  <c r="G199" i="52"/>
  <c r="G441" i="52"/>
  <c r="G490" i="52"/>
  <c r="G489" i="52" s="1"/>
  <c r="G488" i="52" s="1"/>
  <c r="G580" i="52"/>
  <c r="G324" i="52"/>
  <c r="G323" i="52" s="1"/>
  <c r="G349" i="52"/>
  <c r="G654" i="52"/>
  <c r="G653" i="52" s="1"/>
  <c r="G652" i="52" s="1"/>
  <c r="G651" i="52" s="1"/>
  <c r="G529" i="52"/>
  <c r="G137" i="52"/>
  <c r="G154" i="52"/>
  <c r="G691" i="52"/>
  <c r="G687" i="52" s="1"/>
  <c r="G558" i="52"/>
  <c r="G86" i="52" l="1"/>
  <c r="G85" i="52" s="1"/>
  <c r="G136" i="52"/>
  <c r="G135" i="52" s="1"/>
  <c r="G134" i="52" s="1"/>
  <c r="G153" i="52"/>
  <c r="G384" i="52"/>
  <c r="G639" i="52"/>
  <c r="G682" i="52"/>
  <c r="G681" i="52" s="1"/>
  <c r="G617" i="52"/>
  <c r="G616" i="52" s="1"/>
  <c r="F435" i="52"/>
  <c r="F359" i="52" s="1"/>
  <c r="F631" i="52"/>
  <c r="F549" i="52"/>
  <c r="F283" i="52"/>
  <c r="G610" i="52"/>
  <c r="G609" i="52" s="1"/>
  <c r="G608" i="52" s="1"/>
  <c r="G471" i="52"/>
  <c r="G224" i="52"/>
  <c r="G223" i="52" s="1"/>
  <c r="G222" i="52" s="1"/>
  <c r="G237" i="52"/>
  <c r="G24" i="52"/>
  <c r="G322" i="52"/>
  <c r="G373" i="52"/>
  <c r="G201" i="52"/>
  <c r="G198" i="52" s="1"/>
  <c r="G522" i="52"/>
  <c r="G506" i="52" s="1"/>
  <c r="G499" i="52" s="1"/>
  <c r="G694" i="52"/>
  <c r="G693" i="52" s="1"/>
  <c r="G341" i="52"/>
  <c r="G340" i="52" s="1"/>
  <c r="G339" i="52" s="1"/>
  <c r="G338" i="52" s="1"/>
  <c r="G182" i="52"/>
  <c r="G181" i="52" s="1"/>
  <c r="G171" i="52" s="1"/>
  <c r="G170" i="52" s="1"/>
  <c r="G49" i="52"/>
  <c r="G48" i="52" s="1"/>
  <c r="G437" i="52"/>
  <c r="G436" i="52" s="1"/>
  <c r="G458" i="52"/>
  <c r="G457" i="52" s="1"/>
  <c r="G456" i="52" s="1"/>
  <c r="G537" i="52"/>
  <c r="G536" i="52" s="1"/>
  <c r="G535" i="52" s="1"/>
  <c r="G534" i="52" s="1"/>
  <c r="G603" i="52"/>
  <c r="G599" i="52" s="1"/>
  <c r="G598" i="52" s="1"/>
  <c r="G597" i="52" s="1"/>
  <c r="G575" i="52"/>
  <c r="G566" i="52" s="1"/>
  <c r="G211" i="52"/>
  <c r="G208" i="52" s="1"/>
  <c r="G713" i="52"/>
  <c r="G712" i="52" s="1"/>
  <c r="G711" i="52" s="1"/>
  <c r="G710" i="52" s="1"/>
  <c r="G317" i="52"/>
  <c r="G316" i="52" s="1"/>
  <c r="G310" i="52" s="1"/>
  <c r="G297" i="52"/>
  <c r="G296" i="52" s="1"/>
  <c r="G231" i="52"/>
  <c r="G147" i="52"/>
  <c r="G288" i="52"/>
  <c r="G287" i="52" s="1"/>
  <c r="G286" i="52" s="1"/>
  <c r="G285" i="52" s="1"/>
  <c r="G284" i="52" s="1"/>
  <c r="G557" i="52"/>
  <c r="G556" i="52" s="1"/>
  <c r="G410" i="52"/>
  <c r="G375" i="52"/>
  <c r="G364" i="52"/>
  <c r="G363" i="52" s="1"/>
  <c r="G362" i="52" s="1"/>
  <c r="G260" i="52"/>
  <c r="G257" i="52" s="1"/>
  <c r="G256" i="52" s="1"/>
  <c r="G217" i="52"/>
  <c r="G216" i="52" s="1"/>
  <c r="G215" i="52" s="1"/>
  <c r="G214" i="52" s="1"/>
  <c r="G71" i="52"/>
  <c r="G276" i="52"/>
  <c r="G451" i="52"/>
  <c r="G450" i="52" s="1"/>
  <c r="F726" i="52" l="1"/>
  <c r="G23" i="52"/>
  <c r="G22" i="52" s="1"/>
  <c r="G21" i="52" s="1"/>
  <c r="G309" i="52"/>
  <c r="G308" i="52" s="1"/>
  <c r="G449" i="52"/>
  <c r="G470" i="52"/>
  <c r="G469" i="52" s="1"/>
  <c r="G468" i="52" s="1"/>
  <c r="G383" i="52"/>
  <c r="G382" i="52" s="1"/>
  <c r="G370" i="52"/>
  <c r="G366" i="52" s="1"/>
  <c r="G361" i="52" s="1"/>
  <c r="G360" i="52" s="1"/>
  <c r="G230" i="52"/>
  <c r="G229" i="52" s="1"/>
  <c r="G498" i="52"/>
  <c r="G551" i="52"/>
  <c r="G550" i="52" s="1"/>
  <c r="G622" i="52"/>
  <c r="G615" i="52" s="1"/>
  <c r="G146" i="52"/>
  <c r="G141" i="52" s="1"/>
  <c r="G47" i="52"/>
  <c r="G46" i="52" s="1"/>
  <c r="G66" i="52"/>
  <c r="G244" i="52"/>
  <c r="G243" i="52" s="1"/>
  <c r="G242" i="52" s="1"/>
  <c r="G197" i="52"/>
  <c r="G192" i="52" s="1"/>
  <c r="G191" i="52" s="1"/>
  <c r="G169" i="52" s="1"/>
  <c r="G292" i="52"/>
  <c r="G291" i="52" s="1"/>
  <c r="G290" i="52" s="1"/>
  <c r="G269" i="52"/>
  <c r="G268" i="52" s="1"/>
  <c r="G255" i="52" s="1"/>
  <c r="G254" i="52" s="1"/>
  <c r="G680" i="52"/>
  <c r="G676" i="52"/>
  <c r="G675" i="52"/>
  <c r="G674" i="52" s="1"/>
  <c r="G213" i="52" l="1"/>
  <c r="G549" i="52"/>
  <c r="G435" i="52"/>
  <c r="G631" i="52"/>
  <c r="G283" i="52"/>
  <c r="G65" i="52"/>
  <c r="G6" i="52" s="1"/>
  <c r="G359" i="52" l="1"/>
  <c r="G726" i="52" s="1"/>
</calcChain>
</file>

<file path=xl/sharedStrings.xml><?xml version="1.0" encoding="utf-8"?>
<sst xmlns="http://schemas.openxmlformats.org/spreadsheetml/2006/main" count="3101" uniqueCount="573">
  <si>
    <t>00</t>
  </si>
  <si>
    <t>02</t>
  </si>
  <si>
    <t>РЗ</t>
  </si>
  <si>
    <t>ПР</t>
  </si>
  <si>
    <t>КВР</t>
  </si>
  <si>
    <t>КЦСР</t>
  </si>
  <si>
    <t>11 0 00 00000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</si>
  <si>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</si>
  <si>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</si>
  <si>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</si>
  <si>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</si>
  <si>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</si>
  <si>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</si>
  <si>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</si>
  <si>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</si>
  <si>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>18 0 00 00000</t>
  </si>
  <si>
    <t xml:space="preserve">Дотация на реализацию расходных обязательств в части обеспечения оплаты труда 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</si>
  <si>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</si>
  <si>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</si>
  <si>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</si>
  <si>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</si>
  <si>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</si>
  <si>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</si>
  <si>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</si>
  <si>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</si>
  <si>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</si>
  <si>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</si>
  <si>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</si>
  <si>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</si>
  <si>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</si>
  <si>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</si>
  <si>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</si>
  <si>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</si>
  <si>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</si>
  <si>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</si>
  <si>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</si>
  <si>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</si>
  <si>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</si>
  <si>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</si>
  <si>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04</t>
  </si>
  <si>
    <t>Обеспечение деятельности аппарата управления администрации округа</t>
  </si>
  <si>
    <t>Единая субвенция на осуществление отдельных государственных полномочий в сфере административных отношений</t>
  </si>
  <si>
    <t>Единая субвенция на осуществление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</si>
  <si>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</si>
  <si>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</si>
  <si>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</si>
  <si>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</si>
  <si>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</si>
  <si>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 xml:space="preserve">Обеспечение деятельности контрольно-счетной палаты 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</si>
  <si>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</si>
  <si>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</si>
  <si>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</si>
  <si>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</si>
  <si>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</si>
  <si>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</si>
  <si>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</si>
  <si>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</si>
  <si>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</si>
  <si>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</si>
  <si>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</si>
  <si>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</si>
  <si>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Расходы на выплаты персоналу казённых учреждений</t>
  </si>
  <si>
    <t>110</t>
  </si>
  <si>
    <t>Совершенствование системы и правовое регулирование служебной деятельности работников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</si>
  <si>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</si>
  <si>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Премии и гранты</t>
  </si>
  <si>
    <t>350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</si>
  <si>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</si>
  <si>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</si>
  <si>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Обеспечение централизованного ведения бюджетного (бухгалтерского) учета</t>
  </si>
  <si>
    <t>Расходы на выплаты персоналу казенных учреждений</t>
  </si>
  <si>
    <t>23 0 00 00000</t>
  </si>
  <si>
    <t xml:space="preserve">Расходы на обеспечение функций муниципальных органов </t>
  </si>
  <si>
    <t>Содержание муниципального имущества, в том числе объектов казны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</si>
  <si>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</si>
  <si>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</si>
  <si>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</si>
  <si>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</si>
  <si>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</si>
  <si>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</si>
  <si>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</si>
  <si>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</si>
  <si>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</si>
  <si>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</si>
  <si>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</si>
  <si>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</si>
  <si>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</si>
  <si>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</si>
  <si>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</si>
  <si>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</si>
  <si>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</si>
  <si>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</si>
  <si>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</si>
  <si>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</si>
  <si>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</si>
  <si>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</si>
  <si>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</si>
  <si>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03 </t>
  </si>
  <si>
    <t xml:space="preserve">Профилактика безнадзорности, правонарушений и преступлений несовершеннолетних </t>
  </si>
  <si>
    <t>НАЦИОНАЛЬНАЯ ЭКОНОМИКА</t>
  </si>
  <si>
    <t>Общеэкономические вопросы</t>
  </si>
  <si>
    <t>Мероприятия по обеспечению безопасности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</si>
  <si>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</si>
  <si>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</si>
  <si>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</si>
  <si>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</si>
  <si>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>Транспорт</t>
  </si>
  <si>
    <t>08</t>
  </si>
  <si>
    <t>15 0 00 00000</t>
  </si>
  <si>
    <t>Мероприятия в области  транспорта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</si>
  <si>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</si>
  <si>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</si>
  <si>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 xml:space="preserve">Расходы на организацию речных перевозок </t>
  </si>
  <si>
    <t>Обеспечение транспортного обслуживания пассажиров внутренним водным транспортом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</si>
  <si>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</si>
  <si>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</si>
  <si>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</si>
  <si>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</si>
  <si>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</si>
  <si>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</si>
  <si>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</si>
  <si>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</si>
  <si>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Содержание автомобильных дорог с привлечением средств Дорожного фонда области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</si>
  <si>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</si>
  <si>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</si>
  <si>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</si>
  <si>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</si>
  <si>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</si>
  <si>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</si>
  <si>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</si>
  <si>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</si>
  <si>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</si>
  <si>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</si>
  <si>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</si>
  <si>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 КОММУНАЛЬНОЕ ХОЗЯЙСТВО</t>
  </si>
  <si>
    <t>Жилищное хозяйство</t>
  </si>
  <si>
    <t>17 0 00 00000</t>
  </si>
  <si>
    <t>410</t>
  </si>
  <si>
    <t>17 3 00 00000</t>
  </si>
  <si>
    <t>Взносы на капитальный ремонт общего имущества в многоквартирном доме</t>
  </si>
  <si>
    <t>23 0 80 10005</t>
  </si>
  <si>
    <t>Коммунальное хозяйство</t>
  </si>
  <si>
    <t>Расходы на содержание систем коммунальной инфраструктуры</t>
  </si>
  <si>
    <t>Благоустройство</t>
  </si>
  <si>
    <t>17 1 00 00000</t>
  </si>
  <si>
    <t>17 1 10 00000</t>
  </si>
  <si>
    <t>Подготовка проектно-сметной документации</t>
  </si>
  <si>
    <t>17 1 10 00001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</si>
  <si>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</si>
  <si>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</si>
  <si>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</si>
  <si>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</si>
  <si>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</si>
  <si>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</si>
  <si>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</si>
  <si>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</si>
  <si>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</si>
  <si>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</si>
  <si>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</si>
  <si>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</si>
  <si>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 xml:space="preserve">Дошкольное образование </t>
  </si>
  <si>
    <t xml:space="preserve"> 01 0 00 00000 </t>
  </si>
  <si>
    <t>01 1 00 00000</t>
  </si>
  <si>
    <t>01 1 10 00000</t>
  </si>
  <si>
    <t>Бюджетные инвестиции</t>
  </si>
  <si>
    <t>01 1 50 00000</t>
  </si>
  <si>
    <t>01 1 60 00000</t>
  </si>
  <si>
    <t>Субсидии бюджетным учреждениям</t>
  </si>
  <si>
    <t>01 1 60 S1490</t>
  </si>
  <si>
    <t>Общее образование</t>
  </si>
  <si>
    <t>01 0 00 00000</t>
  </si>
  <si>
    <t>01 2 00 00000</t>
  </si>
  <si>
    <t>01 2 30 00000</t>
  </si>
  <si>
    <t>01 2 30 00001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</si>
  <si>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</si>
  <si>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</si>
  <si>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</si>
  <si>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</si>
  <si>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Дополнительное образование детей</t>
  </si>
  <si>
    <t>01 3 00 00000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</si>
  <si>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</si>
  <si>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</si>
  <si>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</si>
  <si>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</si>
  <si>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</si>
  <si>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</si>
  <si>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02 0 00 00000</t>
  </si>
  <si>
    <t>02 3 00 00000</t>
  </si>
  <si>
    <t>02 3 30 00000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</si>
  <si>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</si>
  <si>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</si>
  <si>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</si>
  <si>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</si>
  <si>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02 3 40 00002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</si>
  <si>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</si>
  <si>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</si>
  <si>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</si>
  <si>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</si>
  <si>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</si>
  <si>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</si>
  <si>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</si>
  <si>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</si>
  <si>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</si>
  <si>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</si>
  <si>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Содействие в организации деятельности Молодёжного парламента Великоустюгского муниципального округа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</si>
  <si>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</si>
  <si>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</si>
  <si>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</si>
  <si>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</si>
  <si>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</si>
  <si>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</si>
  <si>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</si>
  <si>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</si>
  <si>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</si>
  <si>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</si>
  <si>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</si>
  <si>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>02 3 60 00000</t>
  </si>
  <si>
    <t>02 3 60 00001</t>
  </si>
  <si>
    <t>КУЛЬТУРА, КИНЕМАТОГРАФИЯ</t>
  </si>
  <si>
    <t xml:space="preserve">Культура </t>
  </si>
  <si>
    <t>02 1 00 00000</t>
  </si>
  <si>
    <t>02 1 20 00000</t>
  </si>
  <si>
    <t>Организация информационно-просветительских мероприятий</t>
  </si>
  <si>
    <t>Повышение квалификации кадрового состава учреждения</t>
  </si>
  <si>
    <t>02 2 00 00000</t>
  </si>
  <si>
    <t>02 2 40 00000</t>
  </si>
  <si>
    <t>Организация и проведение культурно-массовых мероприятий, посвящённых праздничным датам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</si>
  <si>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</si>
  <si>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</si>
  <si>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</si>
  <si>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</si>
  <si>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Обеспечение деятельности аппарата управления культуры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</si>
  <si>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</si>
  <si>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</si>
  <si>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</si>
  <si>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</si>
  <si>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</si>
  <si>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</si>
  <si>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</si>
  <si>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</si>
  <si>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</si>
  <si>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Социальное обеспечение населения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</si>
  <si>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</si>
  <si>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</si>
  <si>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</si>
  <si>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</si>
  <si>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</si>
  <si>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</si>
  <si>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</si>
  <si>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 и спорт</t>
  </si>
  <si>
    <t>Физическая культура</t>
  </si>
  <si>
    <t>12 0 00 00000</t>
  </si>
  <si>
    <t>Массовый спорт</t>
  </si>
  <si>
    <t>Мероприятия в области физической культуры и спорта</t>
  </si>
  <si>
    <t>Организация и проведение мероприятий округа</t>
  </si>
  <si>
    <t>Повышение квалификации в области физической культуры и спорта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</si>
  <si>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</si>
  <si>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</si>
  <si>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</si>
  <si>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</si>
  <si>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</si>
  <si>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</si>
  <si>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</si>
  <si>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Другие вопросы в области национальной безопасности и правоохранительной деятельности</t>
  </si>
  <si>
    <t>Предоставление финансовой поддержки членам народных дружин, участвующим в профилактике и (или) тушении пожаров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</si>
  <si>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</si>
  <si>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</si>
  <si>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</si>
  <si>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Реализация мероприятий по модернизации школьных систем образования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</si>
  <si>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</si>
  <si>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</si>
  <si>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>Возмещение части затрат  организаций коммунального комплекса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</si>
  <si>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</si>
  <si>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</si>
  <si>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</si>
  <si>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</si>
  <si>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 xml:space="preserve">Выполнение работ  по содержанию тротуаров и общественных территорий </t>
  </si>
  <si>
    <t>Содержание муниципального бюджетного учреждение "Благоустройство"</t>
  </si>
  <si>
    <t>Финансовое обеспечение МБУ ДО "Спортивная школа Великоустюгского округа"</t>
  </si>
  <si>
    <t>11 2 90 10003</t>
  </si>
  <si>
    <t xml:space="preserve">Обеспечение деятельности аппарата управления строительства и жилищно-коммунального хозяйства 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</si>
  <si>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</si>
  <si>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Наименование расходов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</si>
  <si>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</si>
  <si>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</si>
  <si>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</si>
  <si>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</si>
  <si>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</si>
  <si>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Подготовка спортивного резерва для спортивных сборных команд Вологодской области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</si>
  <si>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</si>
  <si>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Проектирование и строительство распределительных газовых сетей</t>
  </si>
  <si>
    <t>Возмещение части затрат на горюче-смазочные материалы на доставку товаров в «социально-значимые» магазины</t>
  </si>
  <si>
    <t>Субсидии автономным учреждениям</t>
  </si>
  <si>
    <t>620</t>
  </si>
  <si>
    <t>Организация питания отдельных категорий обучающихся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</si>
  <si>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</si>
  <si>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</si>
  <si>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Реализация процессных мероприятий</t>
  </si>
  <si>
    <t>11 3 50 00000</t>
  </si>
  <si>
    <t>11 3 50 20001</t>
  </si>
  <si>
    <t>11 3 50 70030</t>
  </si>
  <si>
    <t>11 3 40 00000</t>
  </si>
  <si>
    <t>11 3 40 10001</t>
  </si>
  <si>
    <t xml:space="preserve">Мероприятия по совершенствованию муниципального управления и повышению престижа муниципальной службы </t>
  </si>
  <si>
    <t>11 3 50 20002</t>
  </si>
  <si>
    <t>11 3 50 20003</t>
  </si>
  <si>
    <t>11 3 50 72311</t>
  </si>
  <si>
    <t>11 3 50 72315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</si>
  <si>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</si>
  <si>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>11 3 50 51200</t>
  </si>
  <si>
    <t>Муниципальная программа «Управление муниципальными финансами Великоустюгского муниципального округа»</t>
  </si>
  <si>
    <t>18 3 50 00000</t>
  </si>
  <si>
    <t>18 3 00 00000</t>
  </si>
  <si>
    <t>18 3 50 20001</t>
  </si>
  <si>
    <t>18 3 50 20002</t>
  </si>
  <si>
    <t>18 3 50 70030</t>
  </si>
  <si>
    <t>18 3 50 72312</t>
  </si>
  <si>
    <t>Единая субвенция на осуществление полномочий в сфере регулирования цен (тарифов)</t>
  </si>
  <si>
    <t>11 3 40 10002</t>
  </si>
  <si>
    <t>11 3 40 10003</t>
  </si>
  <si>
    <t>11 3 50 10002</t>
  </si>
  <si>
    <t>11 3 50 72250</t>
  </si>
  <si>
    <t>Осуществление отдельных государственных полномочий в сфере организации деятельности многофункциональных центров</t>
  </si>
  <si>
    <t>11 3 60 00000</t>
  </si>
  <si>
    <t>11 3 60 10001</t>
  </si>
  <si>
    <t>11 3 60 10004</t>
  </si>
  <si>
    <t>Реализация проектных мероприятий, не связанных с региональным проектом</t>
  </si>
  <si>
    <t>18 3 50 10001</t>
  </si>
  <si>
    <t>23 3 50 00000</t>
  </si>
  <si>
    <t>23 3 50 20001</t>
  </si>
  <si>
    <t>23 3 50 70030</t>
  </si>
  <si>
    <t>11 3 50 00000</t>
  </si>
  <si>
    <t>Субвенции на осуществление первичного воинского учета</t>
  </si>
  <si>
    <t>11 3 50 51180</t>
  </si>
  <si>
    <t>11 2 40 00000</t>
  </si>
  <si>
    <t>Мероприятия по повышению грамотности в сфере информационных технологий среди населения</t>
  </si>
  <si>
    <t>11 2 40 00001</t>
  </si>
  <si>
    <t xml:space="preserve">Проведение мероприятий по популяризации профессии медицинского работника </t>
  </si>
  <si>
    <t>11 3 40 20001</t>
  </si>
  <si>
    <t>11 3 60 30001</t>
  </si>
  <si>
    <t>11 3 60 10002</t>
  </si>
  <si>
    <t>11 3 60 10003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</si>
  <si>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</si>
  <si>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>Реализация мероприятий, связанных с региональным проектом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</si>
  <si>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</si>
  <si>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</si>
  <si>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</si>
  <si>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</si>
  <si>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</si>
  <si>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</si>
  <si>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</si>
  <si>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02 2 40 00004</t>
  </si>
  <si>
    <t>02 2 40 00005</t>
  </si>
  <si>
    <t>Поддержка творческих людей</t>
  </si>
  <si>
    <t>02 3 50 10003</t>
  </si>
  <si>
    <t>Обеспечение деятельности учреждений дополнительного образования детей</t>
  </si>
  <si>
    <t>02 1 20 L5170</t>
  </si>
  <si>
    <t>Создание новых постановок и улучшение технического оснащения театров</t>
  </si>
  <si>
    <t>02 2 40 00001</t>
  </si>
  <si>
    <t>02 2 40 00001</t>
  </si>
  <si>
    <t>02 2 40 00002</t>
  </si>
  <si>
    <t>02 2 40 00002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</si>
  <si>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</si>
  <si>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</si>
  <si>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</si>
  <si>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</si>
  <si>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</si>
  <si>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Выплата компенсации платы за наём жилого помещения работникам учреждений</t>
  </si>
  <si>
    <t>02 3 50 20001</t>
  </si>
  <si>
    <t>Муниципальная программа "Развитие  системы образования Великоустюгского муниципального округа"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</si>
  <si>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</si>
  <si>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</si>
  <si>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</si>
  <si>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</si>
  <si>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01 3 50 72010</t>
  </si>
  <si>
    <t>01 3 60 00000</t>
  </si>
  <si>
    <t>Строительство, реконструкция, капитальный ремонт, ремонт и благоустройство территорий общеобразовательных организаций</t>
  </si>
  <si>
    <t>01 1 10 S1940</t>
  </si>
  <si>
    <t>01 1 50 S1070</t>
  </si>
  <si>
    <t>01 1 50 S1520</t>
  </si>
  <si>
    <t>Мероприятия по созданию агроклассов и (или) лесных классов (заработная плата)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</si>
  <si>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</si>
  <si>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01 1 60 L3041</t>
  </si>
  <si>
    <t>Региональный проект «Все лучшее детям»</t>
  </si>
  <si>
    <t>01 1 Ю4 00000</t>
  </si>
  <si>
    <t>01 1 Ю4 57500</t>
  </si>
  <si>
    <t>Реализация мероприятий по модернизации школьных систем образования (оснащение)</t>
  </si>
  <si>
    <t>01 1 Ю4 57501</t>
  </si>
  <si>
    <t>Региональный проект «Педагоги и наставники»</t>
  </si>
  <si>
    <t>01 1 Ю6 00000</t>
  </si>
  <si>
    <t>01 1 Ю6 51790</t>
  </si>
  <si>
    <t>Реализация проектных мероприятий, связанных с региональным проектом</t>
  </si>
  <si>
    <t xml:space="preserve">Мероприятия по обеспечению безопасности образовательного процесса </t>
  </si>
  <si>
    <t>Меры социальной поддержки детей, обучающихся в учреждениях образования</t>
  </si>
  <si>
    <t>01 3 60 72020</t>
  </si>
  <si>
    <t>01 3 40 00002</t>
  </si>
  <si>
    <t>01 3 40 00003</t>
  </si>
  <si>
    <t>01 3 50 20001</t>
  </si>
  <si>
    <t>01 3 60 10001</t>
  </si>
  <si>
    <t>01 3 60 10002</t>
  </si>
  <si>
    <t>01 3 60 10003</t>
  </si>
  <si>
    <t>01 3 50 10003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</si>
  <si>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</si>
  <si>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</si>
  <si>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</si>
  <si>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</si>
  <si>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</si>
  <si>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1 40 S1760</t>
  </si>
  <si>
    <t>12 1 40 S1610</t>
  </si>
  <si>
    <t>12 3 60 00001</t>
  </si>
  <si>
    <t>Выплата компенсации платы за наём жилого помещения</t>
  </si>
  <si>
    <t>12 3 60 00000</t>
  </si>
  <si>
    <t>12 3 00 00000</t>
  </si>
  <si>
    <t>12 3 40 20001</t>
  </si>
  <si>
    <t>12 3 40 00000</t>
  </si>
  <si>
    <t>12 1 40 10001</t>
  </si>
  <si>
    <t>12 3 50 70030</t>
  </si>
  <si>
    <t>12 3 50 10001</t>
  </si>
  <si>
    <t>12 1 20 S1040</t>
  </si>
  <si>
    <t xml:space="preserve">Выплата компенсации платы за наём жилого помещения 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</si>
  <si>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</si>
  <si>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</si>
  <si>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</si>
  <si>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</si>
  <si>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07 2 00 00000</t>
  </si>
  <si>
    <t>07 2 30 00000</t>
  </si>
  <si>
    <t>07 2 30 10001</t>
  </si>
  <si>
    <t>07 3 30 10003</t>
  </si>
  <si>
    <t>07 3 30 10004</t>
  </si>
  <si>
    <t>Реализация процессных мероприятий по обеспечению безопасности</t>
  </si>
  <si>
    <t>07 3 00 00000</t>
  </si>
  <si>
    <t>07 3 30 00000</t>
  </si>
  <si>
    <t>07 3 60 00000</t>
  </si>
  <si>
    <t xml:space="preserve">Меры социальной поддержки </t>
  </si>
  <si>
    <t>07 3 60 10001</t>
  </si>
  <si>
    <t>07 1 20 S1060</t>
  </si>
  <si>
    <t>07 3 30 20001</t>
  </si>
  <si>
    <t>07 3 30 20002</t>
  </si>
  <si>
    <t>07 3 30 20003</t>
  </si>
  <si>
    <t>Создание условий для социальной адаптации и реабилитации лиц, освободившихся из мест лишения свободы</t>
  </si>
  <si>
    <t>07 3 30 30001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</si>
  <si>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</si>
  <si>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</si>
  <si>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</si>
  <si>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</si>
  <si>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</si>
  <si>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</si>
  <si>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</si>
  <si>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</si>
  <si>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>17 1 10 S3350</t>
  </si>
  <si>
    <t>17 1 40 00000</t>
  </si>
  <si>
    <t>17 1 80 00000</t>
  </si>
  <si>
    <t>Обустройство контейнерных площадок</t>
  </si>
  <si>
    <t>17 1 80 S1100</t>
  </si>
  <si>
    <t>Мероприятия в рамках регионального проекта "Формирование комфортной городской среды"</t>
  </si>
  <si>
    <t>17 1 И4 00000</t>
  </si>
  <si>
    <t>Мероприятия по цифровизации городского хозяйства</t>
  </si>
  <si>
    <t>17 1 И4 55553</t>
  </si>
  <si>
    <t>17 3 80 00000</t>
  </si>
  <si>
    <t>17 3 80 00002</t>
  </si>
  <si>
    <t>17 3 80 00003</t>
  </si>
  <si>
    <t>17 3 80 00004</t>
  </si>
  <si>
    <t>17 3 80 00005</t>
  </si>
  <si>
    <t>17 3 80 00006</t>
  </si>
  <si>
    <t>17 3 80 00007</t>
  </si>
  <si>
    <t>17 3 80 S1090</t>
  </si>
  <si>
    <t>17 1 10 S3120</t>
  </si>
  <si>
    <t xml:space="preserve"> 17 3 00 00000</t>
  </si>
  <si>
    <t>17 1 40 00003</t>
  </si>
  <si>
    <t>Содержание  объектов коммунального хозяйства и благоустройства</t>
  </si>
  <si>
    <t>17 3 80 00008</t>
  </si>
  <si>
    <t>17 5 80 00008</t>
  </si>
  <si>
    <t>Мероприятия в сфере жилищно-коммунального хозяйства и благоустройства</t>
  </si>
  <si>
    <t>17 3 50 00000</t>
  </si>
  <si>
    <t>Муниципальная программа «Развитие жилищно-коммунального хозяйства Великоустюгского муниципального округа»</t>
  </si>
  <si>
    <t>17 3 50 10001</t>
  </si>
  <si>
    <t>17 3 50 70030</t>
  </si>
  <si>
    <t>17 3 50 10002</t>
  </si>
  <si>
    <t>17 3 50 20001</t>
  </si>
  <si>
    <t>17 3 50 72314</t>
  </si>
  <si>
    <t>15 1 40 00000</t>
  </si>
  <si>
    <t>15 1 40 S1300</t>
  </si>
  <si>
    <t>15 1 40 S1370</t>
  </si>
  <si>
    <t>15 3 00 00000</t>
  </si>
  <si>
    <t>15 3 40 00000</t>
  </si>
  <si>
    <t>15 3 40 20002</t>
  </si>
  <si>
    <t>15 1 10 9Д160</t>
  </si>
  <si>
    <t>15 1 80 9Д020</t>
  </si>
  <si>
    <t>15 1 80 9Д140</t>
  </si>
  <si>
    <t>26 3 00 00000</t>
  </si>
  <si>
    <t>26 3 40 00000</t>
  </si>
  <si>
    <t>26 3 40 72110</t>
  </si>
  <si>
    <t>26 3 40 72230</t>
  </si>
  <si>
    <t>26 1 00 00000</t>
  </si>
  <si>
    <t>26 1 40 00000</t>
  </si>
  <si>
    <t>26 1 40 10001</t>
  </si>
  <si>
    <t>Мероприятия в области сельского хозяйства</t>
  </si>
  <si>
    <t>26 3 60 00000</t>
  </si>
  <si>
    <t>26 3 60 00001</t>
  </si>
  <si>
    <t>26 1 10 00000</t>
  </si>
  <si>
    <t>26 1 10 L5769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</si>
  <si>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</si>
  <si>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23 3 00 00000</t>
  </si>
  <si>
    <t>23 3 80 00000</t>
  </si>
  <si>
    <t>23 3 80 10005</t>
  </si>
  <si>
    <t>23 1 00 00000</t>
  </si>
  <si>
    <t>23 1 60 00000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</si>
  <si>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</si>
  <si>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</si>
  <si>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23 1 60 72300</t>
  </si>
  <si>
    <t>23 3 80 10001</t>
  </si>
  <si>
    <t>23 3 80 10002</t>
  </si>
  <si>
    <t>23 3 80 20001</t>
  </si>
  <si>
    <t>23 1 80 00000</t>
  </si>
  <si>
    <t>23 1 80 20003</t>
  </si>
  <si>
    <t>Проведение комплексных кадастровых работ за счет средств бюджета округа</t>
  </si>
  <si>
    <t>02 1 60 L4970</t>
  </si>
  <si>
    <t>02 1 60 00000</t>
  </si>
  <si>
    <t>Социальная поддержка молодежи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</si>
  <si>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</si>
  <si>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</si>
  <si>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</si>
  <si>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</si>
  <si>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</si>
  <si>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</si>
  <si>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</si>
  <si>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Организация и проведение конкурсов в рамках ярмарочных мероприятий</t>
  </si>
  <si>
    <t>19 2 40 20001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</si>
  <si>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</si>
  <si>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19 2 40 20002</t>
  </si>
  <si>
    <t>Информационно-консультационная  поддержка субъектов малого и среднего предпринимательства</t>
  </si>
  <si>
    <t>19 2 40 20003</t>
  </si>
  <si>
    <t>Муниципальная программа «Экономическое развитие Великоустюгского муниципального округа»</t>
  </si>
  <si>
    <t>Мероприятия в сфере туризма</t>
  </si>
  <si>
    <t>19 3 40 30002</t>
  </si>
  <si>
    <t>19 3 40 30005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</si>
  <si>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</si>
  <si>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</si>
  <si>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</si>
  <si>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</si>
  <si>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Социальная поддержка молодёжи</t>
  </si>
  <si>
    <t>02 1 60 00001</t>
  </si>
  <si>
    <t>02 1 60 00002</t>
  </si>
  <si>
    <t>02 1 60 00003</t>
  </si>
  <si>
    <t>02 1 60 00004</t>
  </si>
  <si>
    <t>02 2 40 00006</t>
  </si>
  <si>
    <t>02 2 40 00007</t>
  </si>
  <si>
    <t>02 2 40 00008</t>
  </si>
  <si>
    <t>02 3 60 00002</t>
  </si>
  <si>
    <t>19 2 40 30007</t>
  </si>
  <si>
    <t>Мероприятия и   конкурсы по популяризации предпринимательской деятельности</t>
  </si>
  <si>
    <t>2027 год</t>
  </si>
  <si>
    <t>2026 год</t>
  </si>
  <si>
    <t>07 1 20 S1810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</si>
  <si>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плановый период 2026 и 2027 годов</t>
  </si>
  <si>
    <t>Условно утверждаемые расходы</t>
  </si>
  <si>
    <t xml:space="preserve">                                                                                        Приложение 8 к решению Великоустюгской Думы от 00.00.2024 №   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</si>
  <si>
    <t>Обеспечение учреждений округа программными продуктами</t>
  </si>
  <si>
    <t>18 3 50 10002</t>
  </si>
  <si>
    <t>01 3 60 10004</t>
  </si>
  <si>
    <t xml:space="preserve">Мероприятия в сфере торговли </t>
  </si>
  <si>
    <t>Мероприятия в сфере экономики</t>
  </si>
  <si>
    <t>Муниципальная программа «Комплексное развитие сельских территорий Великоустюгского муниципального округа»</t>
  </si>
  <si>
    <t>Повышение профессионального уровня специалистов  сферы туризма</t>
  </si>
  <si>
    <t>Расходы на содержание муниципального имущества (в том числе казны)</t>
  </si>
  <si>
    <t>Реализация проектов комплексного развития сельских территорий (агломераций)</t>
  </si>
  <si>
    <t>Обустройство систем уличного освещения</t>
  </si>
  <si>
    <t>Участие во всероссийских и региональных выставках, мероприятиях</t>
  </si>
  <si>
    <t>Муниципальная  программа  «Дорожная деятельность и транспортное обслуживание населения Великоустюгского муниципального округа»</t>
  </si>
  <si>
    <t>Обеспечение деятельности муниципальных организаций</t>
  </si>
  <si>
    <t xml:space="preserve">Единая субвенция  на осуществлении отдельных государственных полномочий по организации и осуществлению деятельности по опеке и попечительству </t>
  </si>
  <si>
    <t>Единовременное денежное вознаграждение гражданам за заслуги перед Великоустюгским муниципальным округом</t>
  </si>
  <si>
    <t>Компенсация платы за наём жилого помещения работникам бюджетных учреждений здравоохранения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</si>
</sst>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i/>
      <sz val="14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111">
    <xf numFmtId="0" fontId="0" fillId="0" borderId="0" xfId="0"/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9" fontId="8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2" fillId="0" borderId="0" xfId="0" applyFont="1" applyFill="1"/>
    <xf numFmtId="2" fontId="12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14" fillId="0" borderId="0" xfId="0" applyFont="1" applyFill="1" applyBorder="1"/>
    <xf numFmtId="0" fontId="12" fillId="0" borderId="0" xfId="0" applyFont="1" applyFill="1" applyBorder="1"/>
    <xf numFmtId="0" fontId="9" fillId="2" borderId="0" xfId="0" applyFont="1" applyFill="1"/>
    <xf numFmtId="0" fontId="12" fillId="2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9" fillId="2" borderId="0" xfId="0" applyFont="1" applyFill="1" applyBorder="1"/>
    <xf numFmtId="0" fontId="12" fillId="2" borderId="0" xfId="0" applyFont="1" applyFill="1" applyBorder="1"/>
    <xf numFmtId="2" fontId="8" fillId="2" borderId="0" xfId="0" applyNumberFormat="1" applyFont="1" applyFill="1" applyAlignment="1">
      <alignment horizontal="right"/>
    </xf>
    <xf numFmtId="2" fontId="9" fillId="2" borderId="0" xfId="0" applyNumberFormat="1" applyFont="1" applyFill="1" applyAlignment="1">
      <alignment horizontal="right"/>
    </xf>
    <xf numFmtId="2" fontId="12" fillId="2" borderId="0" xfId="0" applyNumberFormat="1" applyFont="1" applyFill="1" applyAlignment="1">
      <alignment horizontal="right"/>
    </xf>
    <xf numFmtId="0" fontId="11" fillId="2" borderId="0" xfId="0" applyFont="1" applyFill="1" applyBorder="1"/>
    <xf numFmtId="49" fontId="9" fillId="0" borderId="3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0" xfId="0" applyFont="1" applyFill="1" applyAlignment="1">
      <alignment vertical="top" wrapText="1"/>
    </xf>
    <xf numFmtId="49" fontId="9" fillId="0" borderId="2" xfId="8" applyNumberFormat="1" applyFont="1" applyFill="1" applyBorder="1" applyAlignment="1">
      <alignment horizontal="center" wrapText="1"/>
    </xf>
    <xf numFmtId="49" fontId="8" fillId="0" borderId="4" xfId="0" applyNumberFormat="1" applyFont="1" applyFill="1" applyBorder="1" applyAlignment="1">
      <alignment horizontal="center"/>
    </xf>
    <xf numFmtId="49" fontId="8" fillId="0" borderId="17" xfId="0" applyNumberFormat="1" applyFont="1" applyFill="1" applyBorder="1" applyAlignment="1">
      <alignment horizontal="left" vertical="center" wrapText="1"/>
    </xf>
    <xf numFmtId="49" fontId="9" fillId="0" borderId="22" xfId="0" applyNumberFormat="1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vertical="center" wrapText="1"/>
    </xf>
    <xf numFmtId="0" fontId="9" fillId="0" borderId="22" xfId="9" applyNumberFormat="1" applyFont="1" applyFill="1" applyBorder="1" applyAlignment="1" applyProtection="1">
      <alignment horizontal="left" vertical="center" wrapText="1"/>
      <protection hidden="1"/>
    </xf>
    <xf numFmtId="49" fontId="9" fillId="0" borderId="22" xfId="8" applyNumberFormat="1" applyFont="1" applyFill="1" applyBorder="1" applyAlignment="1">
      <alignment horizontal="left" vertical="center" wrapText="1"/>
    </xf>
    <xf numFmtId="0" fontId="9" fillId="0" borderId="22" xfId="8" applyNumberFormat="1" applyFont="1" applyFill="1" applyBorder="1" applyAlignment="1">
      <alignment horizontal="left" vertical="center" wrapText="1"/>
    </xf>
    <xf numFmtId="0" fontId="9" fillId="0" borderId="22" xfId="0" applyFont="1" applyFill="1" applyBorder="1"/>
    <xf numFmtId="0" fontId="9" fillId="0" borderId="22" xfId="0" applyFont="1" applyFill="1" applyBorder="1" applyAlignment="1">
      <alignment wrapText="1"/>
    </xf>
    <xf numFmtId="0" fontId="9" fillId="0" borderId="22" xfId="0" applyFont="1" applyFill="1" applyBorder="1" applyAlignment="1">
      <alignment vertical="top" wrapText="1"/>
    </xf>
    <xf numFmtId="0" fontId="9" fillId="0" borderId="22" xfId="9" applyNumberFormat="1" applyFont="1" applyFill="1" applyBorder="1" applyAlignment="1" applyProtection="1">
      <alignment vertical="top" wrapText="1"/>
      <protection hidden="1"/>
    </xf>
    <xf numFmtId="0" fontId="9" fillId="0" borderId="22" xfId="0" applyFont="1" applyFill="1" applyBorder="1" applyAlignment="1">
      <alignment horizontal="left" vertical="center" wrapText="1"/>
    </xf>
    <xf numFmtId="49" fontId="9" fillId="0" borderId="22" xfId="0" applyNumberFormat="1" applyFont="1" applyFill="1" applyBorder="1" applyAlignment="1">
      <alignment vertical="top" wrapText="1"/>
    </xf>
    <xf numFmtId="49" fontId="9" fillId="0" borderId="22" xfId="8" applyNumberFormat="1" applyFont="1" applyFill="1" applyBorder="1" applyAlignment="1">
      <alignment vertical="top" wrapText="1"/>
    </xf>
    <xf numFmtId="49" fontId="8" fillId="0" borderId="22" xfId="0" applyNumberFormat="1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justify" vertical="center" wrapText="1"/>
    </xf>
    <xf numFmtId="0" fontId="9" fillId="0" borderId="22" xfId="9" applyNumberFormat="1" applyFont="1" applyFill="1" applyBorder="1" applyAlignment="1" applyProtection="1">
      <alignment horizontal="left" wrapText="1"/>
      <protection hidden="1"/>
    </xf>
    <xf numFmtId="2" fontId="9" fillId="0" borderId="22" xfId="0" applyNumberFormat="1" applyFont="1" applyFill="1" applyBorder="1" applyAlignment="1">
      <alignment horizontal="left" vertical="center" wrapText="1"/>
    </xf>
    <xf numFmtId="0" fontId="9" fillId="0" borderId="22" xfId="0" applyNumberFormat="1" applyFont="1" applyFill="1" applyBorder="1" applyAlignment="1">
      <alignment vertical="center" wrapText="1"/>
    </xf>
    <xf numFmtId="0" fontId="9" fillId="0" borderId="22" xfId="0" applyNumberFormat="1" applyFont="1" applyFill="1" applyBorder="1" applyAlignment="1" applyProtection="1">
      <alignment horizontal="left" vertical="center" wrapText="1"/>
    </xf>
    <xf numFmtId="0" fontId="9" fillId="0" borderId="22" xfId="9" applyNumberFormat="1" applyFont="1" applyFill="1" applyBorder="1" applyAlignment="1" applyProtection="1">
      <alignment wrapText="1"/>
      <protection hidden="1"/>
    </xf>
    <xf numFmtId="49" fontId="9" fillId="0" borderId="22" xfId="0" applyNumberFormat="1" applyFont="1" applyFill="1" applyBorder="1" applyAlignment="1">
      <alignment wrapText="1"/>
    </xf>
    <xf numFmtId="0" fontId="9" fillId="0" borderId="22" xfId="0" applyNumberFormat="1" applyFont="1" applyFill="1" applyBorder="1" applyAlignment="1" applyProtection="1">
      <alignment horizontal="left" vertical="top" wrapText="1"/>
    </xf>
    <xf numFmtId="0" fontId="8" fillId="0" borderId="22" xfId="9" applyNumberFormat="1" applyFont="1" applyFill="1" applyBorder="1" applyAlignment="1" applyProtection="1">
      <alignment horizontal="left" vertical="center" wrapText="1"/>
      <protection hidden="1"/>
    </xf>
    <xf numFmtId="0" fontId="9" fillId="0" borderId="22" xfId="9" applyNumberFormat="1" applyFont="1" applyFill="1" applyBorder="1" applyAlignment="1" applyProtection="1">
      <alignment horizontal="left" vertical="top" wrapText="1"/>
      <protection hidden="1"/>
    </xf>
    <xf numFmtId="0" fontId="9" fillId="0" borderId="22" xfId="0" applyFont="1" applyFill="1" applyBorder="1" applyAlignment="1">
      <alignment horizontal="left" vertical="center"/>
    </xf>
    <xf numFmtId="0" fontId="9" fillId="0" borderId="22" xfId="8" applyFont="1" applyFill="1" applyBorder="1" applyAlignment="1">
      <alignment vertical="top" wrapText="1"/>
    </xf>
    <xf numFmtId="49" fontId="8" fillId="0" borderId="11" xfId="0" applyNumberFormat="1" applyFont="1" applyFill="1" applyBorder="1" applyAlignment="1">
      <alignment horizontal="center"/>
    </xf>
    <xf numFmtId="49" fontId="8" fillId="0" borderId="12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8" applyNumberFormat="1" applyFont="1" applyFill="1" applyBorder="1" applyAlignment="1">
      <alignment horizontal="center"/>
    </xf>
    <xf numFmtId="49" fontId="9" fillId="0" borderId="8" xfId="8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0" fontId="9" fillId="0" borderId="8" xfId="0" applyNumberFormat="1" applyFont="1" applyFill="1" applyBorder="1" applyAlignment="1">
      <alignment horizontal="center"/>
    </xf>
    <xf numFmtId="49" fontId="8" fillId="0" borderId="7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49" fontId="8" fillId="0" borderId="8" xfId="8" applyNumberFormat="1" applyFont="1" applyFill="1" applyBorder="1" applyAlignment="1">
      <alignment horizontal="center"/>
    </xf>
    <xf numFmtId="2" fontId="9" fillId="0" borderId="7" xfId="0" applyNumberFormat="1" applyFont="1" applyFill="1" applyBorder="1" applyAlignment="1">
      <alignment horizontal="center"/>
    </xf>
    <xf numFmtId="49" fontId="8" fillId="0" borderId="7" xfId="8" applyNumberFormat="1" applyFont="1" applyFill="1" applyBorder="1" applyAlignment="1">
      <alignment horizontal="center"/>
    </xf>
    <xf numFmtId="165" fontId="7" fillId="0" borderId="16" xfId="0" applyNumberFormat="1" applyFont="1" applyFill="1" applyBorder="1" applyAlignment="1">
      <alignment horizontal="right"/>
    </xf>
    <xf numFmtId="165" fontId="6" fillId="0" borderId="25" xfId="0" applyNumberFormat="1" applyFont="1" applyFill="1" applyBorder="1" applyAlignment="1">
      <alignment horizontal="right"/>
    </xf>
    <xf numFmtId="165" fontId="6" fillId="0" borderId="25" xfId="8" applyNumberFormat="1" applyFont="1" applyFill="1" applyBorder="1" applyAlignment="1">
      <alignment horizontal="right"/>
    </xf>
    <xf numFmtId="165" fontId="7" fillId="0" borderId="25" xfId="0" applyNumberFormat="1" applyFont="1" applyFill="1" applyBorder="1" applyAlignment="1">
      <alignment horizontal="right"/>
    </xf>
    <xf numFmtId="165" fontId="6" fillId="0" borderId="25" xfId="11" applyNumberFormat="1" applyFont="1" applyFill="1" applyBorder="1" applyAlignment="1">
      <alignment horizontal="right"/>
    </xf>
    <xf numFmtId="165" fontId="7" fillId="0" borderId="25" xfId="8" applyNumberFormat="1" applyFont="1" applyFill="1" applyBorder="1" applyAlignment="1">
      <alignment horizontal="right"/>
    </xf>
    <xf numFmtId="49" fontId="9" fillId="0" borderId="9" xfId="8" applyNumberFormat="1" applyFont="1" applyFill="1" applyBorder="1" applyAlignment="1">
      <alignment horizontal="center"/>
    </xf>
    <xf numFmtId="49" fontId="9" fillId="0" borderId="10" xfId="8" applyNumberFormat="1" applyFont="1" applyFill="1" applyBorder="1" applyAlignment="1">
      <alignment horizontal="center"/>
    </xf>
    <xf numFmtId="165" fontId="6" fillId="0" borderId="27" xfId="0" applyNumberFormat="1" applyFont="1" applyFill="1" applyBorder="1" applyAlignment="1">
      <alignment horizontal="right"/>
    </xf>
    <xf numFmtId="0" fontId="8" fillId="0" borderId="28" xfId="0" applyFont="1" applyFill="1" applyBorder="1" applyAlignment="1">
      <alignment horizontal="left" vertical="center"/>
    </xf>
    <xf numFmtId="0" fontId="8" fillId="0" borderId="29" xfId="0" applyFont="1" applyFill="1" applyBorder="1" applyAlignment="1"/>
    <xf numFmtId="0" fontId="8" fillId="0" borderId="30" xfId="0" applyFont="1" applyFill="1" applyBorder="1" applyAlignment="1"/>
    <xf numFmtId="0" fontId="8" fillId="0" borderId="30" xfId="0" applyFont="1" applyFill="1" applyBorder="1" applyAlignment="1">
      <alignment horizontal="center"/>
    </xf>
    <xf numFmtId="0" fontId="8" fillId="0" borderId="31" xfId="0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right" vertical="center"/>
    </xf>
    <xf numFmtId="49" fontId="9" fillId="0" borderId="26" xfId="8" applyNumberFormat="1" applyFont="1" applyFill="1" applyBorder="1" applyAlignment="1">
      <alignment horizontal="left" vertical="center" wrapText="1"/>
    </xf>
    <xf numFmtId="49" fontId="8" fillId="0" borderId="22" xfId="8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right" vertical="center" wrapText="1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6"/>
  <sheetViews>
    <sheetView tabSelected="1" zoomScale="82" zoomScaleNormal="82" zoomScaleSheetLayoutView="70" workbookViewId="0">
      <selection activeCell="A721" sqref="A721"/>
    </sheetView>
  </sheetViews>
  <sheetFormatPr defaultColWidth="8.28515625" defaultRowHeight="18.75" x14ac:dyDescent="0.3"/>
  <cols>
    <col min="1" max="1" width="69.42578125" style="12" customWidth="1"/>
    <col min="2" max="2" width="8.140625" style="1" customWidth="1"/>
    <col min="3" max="3" width="6.28515625" style="1" customWidth="1"/>
    <col min="4" max="4" width="19.42578125" style="13" customWidth="1"/>
    <col min="5" max="5" width="7.7109375" style="13" customWidth="1"/>
    <col min="6" max="7" width="18.7109375" style="1" customWidth="1"/>
    <col min="8" max="16384" width="8.28515625" style="1"/>
  </cols>
  <sheetData>
    <row r="1" spans="1:7" ht="134.25" customHeight="1" x14ac:dyDescent="0.3">
      <c r="B1" s="39"/>
      <c r="C1" s="39"/>
      <c r="D1" s="39"/>
      <c r="E1" s="99" t="s">
        <v>556</v>
      </c>
      <c r="F1" s="99"/>
      <c r="G1" s="99"/>
    </row>
    <row r="2" spans="1:7" ht="76.900000000000006" customHeight="1" x14ac:dyDescent="0.3">
      <c r="A2" s="100" t="s">
        <v>554</v>
      </c>
      <c r="B2" s="100"/>
      <c r="C2" s="100"/>
      <c r="D2" s="100"/>
      <c r="E2" s="100"/>
      <c r="F2" s="100"/>
      <c r="G2" s="100"/>
    </row>
    <row r="3" spans="1:7" ht="33.75" customHeight="1" thickBot="1" x14ac:dyDescent="0.35">
      <c r="A3" s="2"/>
      <c r="B3" s="3"/>
      <c r="C3" s="3"/>
      <c r="D3" s="4"/>
      <c r="E3" s="4"/>
    </row>
    <row r="4" spans="1:7" ht="33.75" customHeight="1" x14ac:dyDescent="0.3">
      <c r="A4" s="103" t="s">
        <v>282</v>
      </c>
      <c r="B4" s="105" t="s">
        <v>2</v>
      </c>
      <c r="C4" s="107" t="s">
        <v>3</v>
      </c>
      <c r="D4" s="107" t="s">
        <v>5</v>
      </c>
      <c r="E4" s="109" t="s">
        <v>4</v>
      </c>
      <c r="F4" s="101" t="s">
        <v>552</v>
      </c>
      <c r="G4" s="101" t="s">
        <v>551</v>
      </c>
    </row>
    <row r="5" spans="1:7" ht="43.5" customHeight="1" thickBot="1" x14ac:dyDescent="0.35">
      <c r="A5" s="104"/>
      <c r="B5" s="106"/>
      <c r="C5" s="108"/>
      <c r="D5" s="108"/>
      <c r="E5" s="110"/>
      <c r="F5" s="102"/>
      <c r="G5" s="102"/>
    </row>
    <row r="6" spans="1:7" s="19" customFormat="1" ht="27.4" customHeight="1" x14ac:dyDescent="0.3">
      <c r="A6" s="42" t="s">
        <v>27</v>
      </c>
      <c r="B6" s="68" t="s">
        <v>11</v>
      </c>
      <c r="C6" s="41" t="s">
        <v>0</v>
      </c>
      <c r="D6" s="41"/>
      <c r="E6" s="69"/>
      <c r="F6" s="82">
        <f>+F7+F12+F21+F40+F46+F61+F65</f>
        <v>439026.4</v>
      </c>
      <c r="G6" s="82">
        <f>+G7+G12+G21+G40+G46+G61+G65</f>
        <v>439000.20000000007</v>
      </c>
    </row>
    <row r="7" spans="1:7" s="8" customFormat="1" ht="45" customHeight="1" x14ac:dyDescent="0.3">
      <c r="A7" s="43" t="s">
        <v>28</v>
      </c>
      <c r="B7" s="70" t="s">
        <v>11</v>
      </c>
      <c r="C7" s="5" t="s">
        <v>1</v>
      </c>
      <c r="D7" s="5"/>
      <c r="E7" s="71"/>
      <c r="F7" s="83">
        <f t="shared" ref="F7:G7" si="0">+F8</f>
        <v>5556.6</v>
      </c>
      <c r="G7" s="83">
        <f t="shared" si="0"/>
        <v>5556.6</v>
      </c>
    </row>
    <row r="8" spans="1:7" ht="20.25" x14ac:dyDescent="0.3">
      <c r="A8" s="43" t="s">
        <v>29</v>
      </c>
      <c r="B8" s="70" t="s">
        <v>11</v>
      </c>
      <c r="C8" s="5" t="s">
        <v>1</v>
      </c>
      <c r="D8" s="5" t="s">
        <v>30</v>
      </c>
      <c r="E8" s="71"/>
      <c r="F8" s="83">
        <f t="shared" ref="F8:G10" si="1">+F9</f>
        <v>5556.6</v>
      </c>
      <c r="G8" s="83">
        <f t="shared" si="1"/>
        <v>5556.6</v>
      </c>
    </row>
    <row r="9" spans="1:7" ht="37.5" x14ac:dyDescent="0.3">
      <c r="A9" s="44" t="s">
        <v>31</v>
      </c>
      <c r="B9" s="70" t="s">
        <v>11</v>
      </c>
      <c r="C9" s="5" t="s">
        <v>1</v>
      </c>
      <c r="D9" s="38" t="s">
        <v>32</v>
      </c>
      <c r="E9" s="71" t="s">
        <v>20</v>
      </c>
      <c r="F9" s="83">
        <f>+F10</f>
        <v>5556.6</v>
      </c>
      <c r="G9" s="83">
        <f>+G10</f>
        <v>5556.6</v>
      </c>
    </row>
    <row r="10" spans="1:7" ht="37.5" x14ac:dyDescent="0.3">
      <c r="A10" s="44" t="s">
        <v>33</v>
      </c>
      <c r="B10" s="70" t="s">
        <v>11</v>
      </c>
      <c r="C10" s="5" t="s">
        <v>1</v>
      </c>
      <c r="D10" s="38" t="s">
        <v>34</v>
      </c>
      <c r="E10" s="71"/>
      <c r="F10" s="83">
        <f t="shared" si="1"/>
        <v>5556.6</v>
      </c>
      <c r="G10" s="83">
        <f t="shared" si="1"/>
        <v>5556.6</v>
      </c>
    </row>
    <row r="11" spans="1:7" s="21" customFormat="1" ht="37.5" x14ac:dyDescent="0.3">
      <c r="A11" s="45" t="s">
        <v>35</v>
      </c>
      <c r="B11" s="70" t="s">
        <v>11</v>
      </c>
      <c r="C11" s="5" t="s">
        <v>1</v>
      </c>
      <c r="D11" s="5" t="s">
        <v>34</v>
      </c>
      <c r="E11" s="71" t="s">
        <v>36</v>
      </c>
      <c r="F11" s="83">
        <v>5556.6</v>
      </c>
      <c r="G11" s="83">
        <v>5556.6</v>
      </c>
    </row>
    <row r="12" spans="1:7" s="8" customFormat="1" ht="56.25" customHeight="1" x14ac:dyDescent="0.3">
      <c r="A12" s="43" t="s">
        <v>37</v>
      </c>
      <c r="B12" s="70" t="s">
        <v>11</v>
      </c>
      <c r="C12" s="5" t="s">
        <v>18</v>
      </c>
      <c r="D12" s="5"/>
      <c r="E12" s="71"/>
      <c r="F12" s="83">
        <f t="shared" ref="F12:G12" si="2">+F13</f>
        <v>5636.7000000000007</v>
      </c>
      <c r="G12" s="83">
        <f t="shared" si="2"/>
        <v>5636.7000000000007</v>
      </c>
    </row>
    <row r="13" spans="1:7" ht="75" x14ac:dyDescent="0.3">
      <c r="A13" s="46" t="s">
        <v>295</v>
      </c>
      <c r="B13" s="72" t="s">
        <v>11</v>
      </c>
      <c r="C13" s="6" t="s">
        <v>18</v>
      </c>
      <c r="D13" s="6" t="s">
        <v>6</v>
      </c>
      <c r="E13" s="73"/>
      <c r="F13" s="84">
        <f t="shared" ref="F13:G14" si="3">+F14</f>
        <v>5636.7000000000007</v>
      </c>
      <c r="G13" s="84">
        <f t="shared" si="3"/>
        <v>5636.7000000000007</v>
      </c>
    </row>
    <row r="14" spans="1:7" ht="20.25" x14ac:dyDescent="0.3">
      <c r="A14" s="46" t="s">
        <v>297</v>
      </c>
      <c r="B14" s="72" t="s">
        <v>11</v>
      </c>
      <c r="C14" s="6" t="s">
        <v>18</v>
      </c>
      <c r="D14" s="6" t="s">
        <v>296</v>
      </c>
      <c r="E14" s="73"/>
      <c r="F14" s="84">
        <f t="shared" si="3"/>
        <v>5636.7000000000007</v>
      </c>
      <c r="G14" s="84">
        <f t="shared" si="3"/>
        <v>5636.7000000000007</v>
      </c>
    </row>
    <row r="15" spans="1:7" ht="37.5" x14ac:dyDescent="0.3">
      <c r="A15" s="46" t="s">
        <v>14</v>
      </c>
      <c r="B15" s="72" t="s">
        <v>11</v>
      </c>
      <c r="C15" s="6" t="s">
        <v>18</v>
      </c>
      <c r="D15" s="6" t="s">
        <v>298</v>
      </c>
      <c r="E15" s="73"/>
      <c r="F15" s="84">
        <f t="shared" ref="F15:G15" si="4">+F19+F16</f>
        <v>5636.7000000000007</v>
      </c>
      <c r="G15" s="84">
        <f t="shared" si="4"/>
        <v>5636.7000000000007</v>
      </c>
    </row>
    <row r="16" spans="1:7" ht="20.25" x14ac:dyDescent="0.3">
      <c r="A16" s="44" t="s">
        <v>38</v>
      </c>
      <c r="B16" s="72" t="s">
        <v>11</v>
      </c>
      <c r="C16" s="6" t="s">
        <v>18</v>
      </c>
      <c r="D16" s="6" t="s">
        <v>299</v>
      </c>
      <c r="E16" s="73"/>
      <c r="F16" s="84">
        <f t="shared" ref="F16:G16" si="5">+F17+F18</f>
        <v>4227.3</v>
      </c>
      <c r="G16" s="84">
        <f t="shared" si="5"/>
        <v>4227.3</v>
      </c>
    </row>
    <row r="17" spans="1:7" s="21" customFormat="1" ht="37.5" x14ac:dyDescent="0.3">
      <c r="A17" s="45" t="s">
        <v>35</v>
      </c>
      <c r="B17" s="72" t="s">
        <v>11</v>
      </c>
      <c r="C17" s="6" t="s">
        <v>18</v>
      </c>
      <c r="D17" s="6" t="s">
        <v>299</v>
      </c>
      <c r="E17" s="73" t="s">
        <v>36</v>
      </c>
      <c r="F17" s="83">
        <v>3453.1</v>
      </c>
      <c r="G17" s="83">
        <v>3453.1</v>
      </c>
    </row>
    <row r="18" spans="1:7" s="21" customFormat="1" ht="37.5" x14ac:dyDescent="0.3">
      <c r="A18" s="45" t="s">
        <v>21</v>
      </c>
      <c r="B18" s="72" t="s">
        <v>11</v>
      </c>
      <c r="C18" s="6" t="s">
        <v>18</v>
      </c>
      <c r="D18" s="6" t="s">
        <v>299</v>
      </c>
      <c r="E18" s="73" t="s">
        <v>22</v>
      </c>
      <c r="F18" s="83">
        <v>774.2</v>
      </c>
      <c r="G18" s="83">
        <v>774.2</v>
      </c>
    </row>
    <row r="19" spans="1:7" ht="37.5" x14ac:dyDescent="0.3">
      <c r="A19" s="43" t="s">
        <v>16</v>
      </c>
      <c r="B19" s="72" t="s">
        <v>11</v>
      </c>
      <c r="C19" s="6" t="s">
        <v>18</v>
      </c>
      <c r="D19" s="5" t="s">
        <v>300</v>
      </c>
      <c r="E19" s="73"/>
      <c r="F19" s="84">
        <f t="shared" ref="F19:G19" si="6">+F20</f>
        <v>1409.4</v>
      </c>
      <c r="G19" s="84">
        <f t="shared" si="6"/>
        <v>1409.4</v>
      </c>
    </row>
    <row r="20" spans="1:7" s="21" customFormat="1" ht="37.5" x14ac:dyDescent="0.3">
      <c r="A20" s="45" t="s">
        <v>35</v>
      </c>
      <c r="B20" s="72" t="s">
        <v>11</v>
      </c>
      <c r="C20" s="6" t="s">
        <v>18</v>
      </c>
      <c r="D20" s="6" t="s">
        <v>300</v>
      </c>
      <c r="E20" s="73" t="s">
        <v>36</v>
      </c>
      <c r="F20" s="83">
        <v>1409.4</v>
      </c>
      <c r="G20" s="83">
        <v>1409.4</v>
      </c>
    </row>
    <row r="21" spans="1:7" s="8" customFormat="1" ht="60" customHeight="1" x14ac:dyDescent="0.3">
      <c r="A21" s="43" t="s">
        <v>267</v>
      </c>
      <c r="B21" s="70" t="s">
        <v>11</v>
      </c>
      <c r="C21" s="5" t="s">
        <v>39</v>
      </c>
      <c r="D21" s="5"/>
      <c r="E21" s="71"/>
      <c r="F21" s="83">
        <f t="shared" ref="F21:G21" si="7">+F22</f>
        <v>135850.5</v>
      </c>
      <c r="G21" s="83">
        <f t="shared" si="7"/>
        <v>135850.5</v>
      </c>
    </row>
    <row r="22" spans="1:7" ht="75" x14ac:dyDescent="0.3">
      <c r="A22" s="46" t="s">
        <v>295</v>
      </c>
      <c r="B22" s="70" t="s">
        <v>11</v>
      </c>
      <c r="C22" s="5" t="s">
        <v>39</v>
      </c>
      <c r="D22" s="6" t="s">
        <v>6</v>
      </c>
      <c r="E22" s="71"/>
      <c r="F22" s="83">
        <f t="shared" ref="F22:G22" si="8">+F23</f>
        <v>135850.5</v>
      </c>
      <c r="G22" s="83">
        <f t="shared" si="8"/>
        <v>135850.5</v>
      </c>
    </row>
    <row r="23" spans="1:7" ht="20.25" x14ac:dyDescent="0.3">
      <c r="A23" s="44" t="s">
        <v>297</v>
      </c>
      <c r="B23" s="72" t="s">
        <v>11</v>
      </c>
      <c r="C23" s="6" t="s">
        <v>39</v>
      </c>
      <c r="D23" s="6" t="s">
        <v>296</v>
      </c>
      <c r="E23" s="73"/>
      <c r="F23" s="83">
        <f>F24</f>
        <v>135850.5</v>
      </c>
      <c r="G23" s="83">
        <f>G24</f>
        <v>135850.5</v>
      </c>
    </row>
    <row r="24" spans="1:7" ht="37.5" x14ac:dyDescent="0.3">
      <c r="A24" s="46" t="s">
        <v>14</v>
      </c>
      <c r="B24" s="70" t="s">
        <v>11</v>
      </c>
      <c r="C24" s="5" t="s">
        <v>39</v>
      </c>
      <c r="D24" s="6" t="s">
        <v>298</v>
      </c>
      <c r="E24" s="71" t="s">
        <v>20</v>
      </c>
      <c r="F24" s="83">
        <f>+F25+F32+F34+F37+F28</f>
        <v>135850.5</v>
      </c>
      <c r="G24" s="83">
        <f>+G25+G32+G34+G37+G28</f>
        <v>135850.5</v>
      </c>
    </row>
    <row r="25" spans="1:7" ht="37.5" x14ac:dyDescent="0.3">
      <c r="A25" s="43" t="s">
        <v>40</v>
      </c>
      <c r="B25" s="70" t="s">
        <v>11</v>
      </c>
      <c r="C25" s="5" t="s">
        <v>39</v>
      </c>
      <c r="D25" s="6" t="s">
        <v>304</v>
      </c>
      <c r="E25" s="71"/>
      <c r="F25" s="83">
        <f>+F26+F27</f>
        <v>44978.2</v>
      </c>
      <c r="G25" s="83">
        <f>+G26+G27</f>
        <v>44978.2</v>
      </c>
    </row>
    <row r="26" spans="1:7" s="21" customFormat="1" ht="37.5" x14ac:dyDescent="0.3">
      <c r="A26" s="45" t="s">
        <v>35</v>
      </c>
      <c r="B26" s="72" t="s">
        <v>11</v>
      </c>
      <c r="C26" s="6" t="s">
        <v>39</v>
      </c>
      <c r="D26" s="6" t="s">
        <v>304</v>
      </c>
      <c r="E26" s="73" t="s">
        <v>36</v>
      </c>
      <c r="F26" s="83">
        <v>40106.199999999997</v>
      </c>
      <c r="G26" s="83">
        <v>40106.199999999997</v>
      </c>
    </row>
    <row r="27" spans="1:7" s="21" customFormat="1" ht="37.5" x14ac:dyDescent="0.3">
      <c r="A27" s="45" t="s">
        <v>21</v>
      </c>
      <c r="B27" s="72" t="s">
        <v>11</v>
      </c>
      <c r="C27" s="6" t="s">
        <v>39</v>
      </c>
      <c r="D27" s="6" t="s">
        <v>304</v>
      </c>
      <c r="E27" s="73" t="s">
        <v>22</v>
      </c>
      <c r="F27" s="83">
        <v>4872</v>
      </c>
      <c r="G27" s="83">
        <v>4872</v>
      </c>
    </row>
    <row r="28" spans="1:7" ht="37.5" x14ac:dyDescent="0.3">
      <c r="A28" s="44" t="s">
        <v>76</v>
      </c>
      <c r="B28" s="70" t="s">
        <v>11</v>
      </c>
      <c r="C28" s="5" t="s">
        <v>39</v>
      </c>
      <c r="D28" s="6" t="s">
        <v>305</v>
      </c>
      <c r="E28" s="71" t="s">
        <v>20</v>
      </c>
      <c r="F28" s="83">
        <f>+F29+F30+F31</f>
        <v>59330.3</v>
      </c>
      <c r="G28" s="83">
        <f>+G29+G30+G31</f>
        <v>59330.3</v>
      </c>
    </row>
    <row r="29" spans="1:7" s="21" customFormat="1" ht="37.5" x14ac:dyDescent="0.3">
      <c r="A29" s="45" t="s">
        <v>35</v>
      </c>
      <c r="B29" s="72" t="s">
        <v>11</v>
      </c>
      <c r="C29" s="6" t="s">
        <v>39</v>
      </c>
      <c r="D29" s="6" t="s">
        <v>305</v>
      </c>
      <c r="E29" s="73" t="s">
        <v>36</v>
      </c>
      <c r="F29" s="83">
        <v>49409.3</v>
      </c>
      <c r="G29" s="83">
        <v>49409.3</v>
      </c>
    </row>
    <row r="30" spans="1:7" s="21" customFormat="1" ht="37.5" x14ac:dyDescent="0.3">
      <c r="A30" s="45" t="s">
        <v>21</v>
      </c>
      <c r="B30" s="72" t="s">
        <v>11</v>
      </c>
      <c r="C30" s="6" t="s">
        <v>39</v>
      </c>
      <c r="D30" s="6" t="s">
        <v>305</v>
      </c>
      <c r="E30" s="73" t="s">
        <v>22</v>
      </c>
      <c r="F30" s="83">
        <v>9871.7000000000007</v>
      </c>
      <c r="G30" s="83">
        <v>9871.7000000000007</v>
      </c>
    </row>
    <row r="31" spans="1:7" s="21" customFormat="1" ht="20.25" x14ac:dyDescent="0.3">
      <c r="A31" s="45" t="s">
        <v>23</v>
      </c>
      <c r="B31" s="72" t="s">
        <v>11</v>
      </c>
      <c r="C31" s="6" t="s">
        <v>39</v>
      </c>
      <c r="D31" s="6" t="s">
        <v>305</v>
      </c>
      <c r="E31" s="73" t="s">
        <v>24</v>
      </c>
      <c r="F31" s="83">
        <v>49.3</v>
      </c>
      <c r="G31" s="83">
        <v>49.3</v>
      </c>
    </row>
    <row r="32" spans="1:7" ht="37.5" x14ac:dyDescent="0.3">
      <c r="A32" s="43" t="s">
        <v>16</v>
      </c>
      <c r="B32" s="70" t="s">
        <v>11</v>
      </c>
      <c r="C32" s="5" t="s">
        <v>39</v>
      </c>
      <c r="D32" s="5" t="s">
        <v>300</v>
      </c>
      <c r="E32" s="71" t="s">
        <v>20</v>
      </c>
      <c r="F32" s="83">
        <f t="shared" ref="F32:G32" si="9">+F33</f>
        <v>26406.799999999999</v>
      </c>
      <c r="G32" s="83">
        <f t="shared" si="9"/>
        <v>26406.799999999999</v>
      </c>
    </row>
    <row r="33" spans="1:7" s="21" customFormat="1" ht="37.5" x14ac:dyDescent="0.3">
      <c r="A33" s="45" t="s">
        <v>35</v>
      </c>
      <c r="B33" s="72" t="s">
        <v>11</v>
      </c>
      <c r="C33" s="6" t="s">
        <v>39</v>
      </c>
      <c r="D33" s="6" t="s">
        <v>300</v>
      </c>
      <c r="E33" s="73" t="s">
        <v>36</v>
      </c>
      <c r="F33" s="83">
        <v>26406.799999999999</v>
      </c>
      <c r="G33" s="83">
        <v>26406.799999999999</v>
      </c>
    </row>
    <row r="34" spans="1:7" ht="56.25" x14ac:dyDescent="0.3">
      <c r="A34" s="45" t="s">
        <v>41</v>
      </c>
      <c r="B34" s="72" t="s">
        <v>11</v>
      </c>
      <c r="C34" s="6" t="s">
        <v>39</v>
      </c>
      <c r="D34" s="6" t="s">
        <v>306</v>
      </c>
      <c r="E34" s="73"/>
      <c r="F34" s="84">
        <f t="shared" ref="F34:G34" si="10">+F35+F36</f>
        <v>1588.8000000000002</v>
      </c>
      <c r="G34" s="84">
        <f t="shared" si="10"/>
        <v>1588.8000000000002</v>
      </c>
    </row>
    <row r="35" spans="1:7" s="21" customFormat="1" ht="37.5" x14ac:dyDescent="0.3">
      <c r="A35" s="45" t="s">
        <v>35</v>
      </c>
      <c r="B35" s="72" t="s">
        <v>11</v>
      </c>
      <c r="C35" s="6" t="s">
        <v>39</v>
      </c>
      <c r="D35" s="6" t="s">
        <v>306</v>
      </c>
      <c r="E35" s="73" t="s">
        <v>36</v>
      </c>
      <c r="F35" s="83">
        <v>1459.4</v>
      </c>
      <c r="G35" s="83">
        <v>1459.4</v>
      </c>
    </row>
    <row r="36" spans="1:7" s="21" customFormat="1" ht="37.5" x14ac:dyDescent="0.3">
      <c r="A36" s="45" t="s">
        <v>21</v>
      </c>
      <c r="B36" s="72" t="s">
        <v>11</v>
      </c>
      <c r="C36" s="6" t="s">
        <v>39</v>
      </c>
      <c r="D36" s="6" t="s">
        <v>306</v>
      </c>
      <c r="E36" s="73" t="s">
        <v>22</v>
      </c>
      <c r="F36" s="83">
        <v>129.4</v>
      </c>
      <c r="G36" s="83">
        <v>129.4</v>
      </c>
    </row>
    <row r="37" spans="1:7" ht="75" x14ac:dyDescent="0.3">
      <c r="A37" s="45" t="s">
        <v>308</v>
      </c>
      <c r="B37" s="72" t="s">
        <v>11</v>
      </c>
      <c r="C37" s="6" t="s">
        <v>39</v>
      </c>
      <c r="D37" s="6" t="s">
        <v>307</v>
      </c>
      <c r="E37" s="73"/>
      <c r="F37" s="84">
        <f t="shared" ref="F37:G37" si="11">+F38+F39</f>
        <v>3546.4</v>
      </c>
      <c r="G37" s="84">
        <f t="shared" si="11"/>
        <v>3546.4</v>
      </c>
    </row>
    <row r="38" spans="1:7" s="21" customFormat="1" ht="37.5" x14ac:dyDescent="0.3">
      <c r="A38" s="45" t="s">
        <v>35</v>
      </c>
      <c r="B38" s="72" t="s">
        <v>11</v>
      </c>
      <c r="C38" s="6" t="s">
        <v>39</v>
      </c>
      <c r="D38" s="6" t="s">
        <v>307</v>
      </c>
      <c r="E38" s="73" t="s">
        <v>36</v>
      </c>
      <c r="F38" s="83">
        <v>3017.5</v>
      </c>
      <c r="G38" s="83">
        <v>3017.5</v>
      </c>
    </row>
    <row r="39" spans="1:7" s="21" customFormat="1" ht="37.5" x14ac:dyDescent="0.3">
      <c r="A39" s="45" t="s">
        <v>21</v>
      </c>
      <c r="B39" s="72" t="s">
        <v>11</v>
      </c>
      <c r="C39" s="6" t="s">
        <v>39</v>
      </c>
      <c r="D39" s="6" t="s">
        <v>307</v>
      </c>
      <c r="E39" s="73" t="s">
        <v>22</v>
      </c>
      <c r="F39" s="83">
        <v>528.9</v>
      </c>
      <c r="G39" s="83">
        <v>528.9</v>
      </c>
    </row>
    <row r="40" spans="1:7" s="8" customFormat="1" ht="20.25" x14ac:dyDescent="0.3">
      <c r="A40" s="43" t="s">
        <v>43</v>
      </c>
      <c r="B40" s="70" t="s">
        <v>11</v>
      </c>
      <c r="C40" s="5" t="s">
        <v>44</v>
      </c>
      <c r="D40" s="5"/>
      <c r="E40" s="71"/>
      <c r="F40" s="83">
        <f t="shared" ref="F40:G40" si="12">+F41</f>
        <v>30.6</v>
      </c>
      <c r="G40" s="83">
        <f t="shared" si="12"/>
        <v>4.4000000000000004</v>
      </c>
    </row>
    <row r="41" spans="1:7" ht="75" x14ac:dyDescent="0.3">
      <c r="A41" s="46" t="s">
        <v>295</v>
      </c>
      <c r="B41" s="72" t="s">
        <v>11</v>
      </c>
      <c r="C41" s="6" t="s">
        <v>44</v>
      </c>
      <c r="D41" s="6" t="s">
        <v>6</v>
      </c>
      <c r="E41" s="73"/>
      <c r="F41" s="83">
        <f t="shared" ref="F41:G44" si="13">+F42</f>
        <v>30.6</v>
      </c>
      <c r="G41" s="83">
        <f t="shared" si="13"/>
        <v>4.4000000000000004</v>
      </c>
    </row>
    <row r="42" spans="1:7" ht="20.25" x14ac:dyDescent="0.3">
      <c r="A42" s="44" t="s">
        <v>297</v>
      </c>
      <c r="B42" s="72" t="s">
        <v>11</v>
      </c>
      <c r="C42" s="6" t="s">
        <v>44</v>
      </c>
      <c r="D42" s="6" t="s">
        <v>296</v>
      </c>
      <c r="E42" s="73"/>
      <c r="F42" s="83">
        <f t="shared" si="13"/>
        <v>30.6</v>
      </c>
      <c r="G42" s="83">
        <f t="shared" si="13"/>
        <v>4.4000000000000004</v>
      </c>
    </row>
    <row r="43" spans="1:7" ht="37.5" x14ac:dyDescent="0.3">
      <c r="A43" s="46" t="s">
        <v>14</v>
      </c>
      <c r="B43" s="72" t="s">
        <v>11</v>
      </c>
      <c r="C43" s="6" t="s">
        <v>44</v>
      </c>
      <c r="D43" s="6" t="s">
        <v>298</v>
      </c>
      <c r="E43" s="73"/>
      <c r="F43" s="83">
        <f t="shared" si="13"/>
        <v>30.6</v>
      </c>
      <c r="G43" s="83">
        <f t="shared" si="13"/>
        <v>4.4000000000000004</v>
      </c>
    </row>
    <row r="44" spans="1:7" ht="66" customHeight="1" x14ac:dyDescent="0.3">
      <c r="A44" s="44" t="s">
        <v>45</v>
      </c>
      <c r="B44" s="72" t="s">
        <v>11</v>
      </c>
      <c r="C44" s="6" t="s">
        <v>44</v>
      </c>
      <c r="D44" s="6" t="s">
        <v>309</v>
      </c>
      <c r="E44" s="73"/>
      <c r="F44" s="83">
        <f t="shared" si="13"/>
        <v>30.6</v>
      </c>
      <c r="G44" s="83">
        <f t="shared" si="13"/>
        <v>4.4000000000000004</v>
      </c>
    </row>
    <row r="45" spans="1:7" s="21" customFormat="1" ht="37.5" x14ac:dyDescent="0.3">
      <c r="A45" s="45" t="s">
        <v>21</v>
      </c>
      <c r="B45" s="72" t="s">
        <v>11</v>
      </c>
      <c r="C45" s="6" t="s">
        <v>44</v>
      </c>
      <c r="D45" s="6" t="s">
        <v>309</v>
      </c>
      <c r="E45" s="73" t="s">
        <v>22</v>
      </c>
      <c r="F45" s="83">
        <v>30.6</v>
      </c>
      <c r="G45" s="83">
        <v>4.4000000000000004</v>
      </c>
    </row>
    <row r="46" spans="1:7" s="8" customFormat="1" ht="56.25" x14ac:dyDescent="0.3">
      <c r="A46" s="43" t="s">
        <v>46</v>
      </c>
      <c r="B46" s="70" t="s">
        <v>11</v>
      </c>
      <c r="C46" s="5" t="s">
        <v>47</v>
      </c>
      <c r="D46" s="5"/>
      <c r="E46" s="71"/>
      <c r="F46" s="83">
        <f>+F47</f>
        <v>22269.8</v>
      </c>
      <c r="G46" s="83">
        <f>+G47</f>
        <v>22269.8</v>
      </c>
    </row>
    <row r="47" spans="1:7" ht="41.25" customHeight="1" x14ac:dyDescent="0.3">
      <c r="A47" s="47" t="s">
        <v>310</v>
      </c>
      <c r="B47" s="72" t="s">
        <v>11</v>
      </c>
      <c r="C47" s="6" t="s">
        <v>47</v>
      </c>
      <c r="D47" s="6" t="s">
        <v>15</v>
      </c>
      <c r="E47" s="73"/>
      <c r="F47" s="83">
        <f t="shared" ref="F47:G47" si="14">+F49</f>
        <v>22269.8</v>
      </c>
      <c r="G47" s="83">
        <f t="shared" si="14"/>
        <v>22269.8</v>
      </c>
    </row>
    <row r="48" spans="1:7" ht="20.25" x14ac:dyDescent="0.3">
      <c r="A48" s="48" t="s">
        <v>297</v>
      </c>
      <c r="B48" s="72" t="s">
        <v>11</v>
      </c>
      <c r="C48" s="6" t="s">
        <v>47</v>
      </c>
      <c r="D48" s="6" t="s">
        <v>312</v>
      </c>
      <c r="E48" s="73"/>
      <c r="F48" s="83">
        <f t="shared" ref="F48:G48" si="15">+F49</f>
        <v>22269.8</v>
      </c>
      <c r="G48" s="83">
        <f t="shared" si="15"/>
        <v>22269.8</v>
      </c>
    </row>
    <row r="49" spans="1:7" ht="20.25" x14ac:dyDescent="0.3">
      <c r="A49" s="47" t="s">
        <v>569</v>
      </c>
      <c r="B49" s="72" t="s">
        <v>11</v>
      </c>
      <c r="C49" s="6" t="s">
        <v>47</v>
      </c>
      <c r="D49" s="6" t="s">
        <v>311</v>
      </c>
      <c r="E49" s="73"/>
      <c r="F49" s="83">
        <f>+F50+F53+F56+F58</f>
        <v>22269.8</v>
      </c>
      <c r="G49" s="83">
        <f>+G50+G53+G56+G58</f>
        <v>22269.8</v>
      </c>
    </row>
    <row r="50" spans="1:7" ht="20.25" x14ac:dyDescent="0.3">
      <c r="A50" s="47" t="s">
        <v>48</v>
      </c>
      <c r="B50" s="72" t="s">
        <v>11</v>
      </c>
      <c r="C50" s="6" t="s">
        <v>47</v>
      </c>
      <c r="D50" s="6" t="s">
        <v>313</v>
      </c>
      <c r="E50" s="73"/>
      <c r="F50" s="83">
        <f>+F51+F52</f>
        <v>1861.4</v>
      </c>
      <c r="G50" s="83">
        <f>+G51+G52</f>
        <v>1861.4</v>
      </c>
    </row>
    <row r="51" spans="1:7" s="21" customFormat="1" ht="37.5" x14ac:dyDescent="0.3">
      <c r="A51" s="45" t="s">
        <v>35</v>
      </c>
      <c r="B51" s="72" t="s">
        <v>11</v>
      </c>
      <c r="C51" s="6" t="s">
        <v>47</v>
      </c>
      <c r="D51" s="6" t="s">
        <v>313</v>
      </c>
      <c r="E51" s="73" t="s">
        <v>36</v>
      </c>
      <c r="F51" s="83">
        <v>1621.2</v>
      </c>
      <c r="G51" s="83">
        <v>1621.2</v>
      </c>
    </row>
    <row r="52" spans="1:7" s="21" customFormat="1" ht="37.5" x14ac:dyDescent="0.3">
      <c r="A52" s="45" t="s">
        <v>21</v>
      </c>
      <c r="B52" s="72" t="s">
        <v>11</v>
      </c>
      <c r="C52" s="6" t="s">
        <v>47</v>
      </c>
      <c r="D52" s="6" t="s">
        <v>313</v>
      </c>
      <c r="E52" s="73" t="s">
        <v>22</v>
      </c>
      <c r="F52" s="83">
        <v>240.2</v>
      </c>
      <c r="G52" s="83">
        <v>240.2</v>
      </c>
    </row>
    <row r="53" spans="1:7" ht="45" customHeight="1" x14ac:dyDescent="0.3">
      <c r="A53" s="47" t="s">
        <v>49</v>
      </c>
      <c r="B53" s="72" t="s">
        <v>11</v>
      </c>
      <c r="C53" s="6" t="s">
        <v>47</v>
      </c>
      <c r="D53" s="6" t="s">
        <v>314</v>
      </c>
      <c r="E53" s="73"/>
      <c r="F53" s="83">
        <f t="shared" ref="F53:G53" si="16">+F54+F55</f>
        <v>13117.800000000001</v>
      </c>
      <c r="G53" s="83">
        <f t="shared" si="16"/>
        <v>13117.800000000001</v>
      </c>
    </row>
    <row r="54" spans="1:7" s="21" customFormat="1" ht="37.5" x14ac:dyDescent="0.3">
      <c r="A54" s="45" t="s">
        <v>35</v>
      </c>
      <c r="B54" s="72" t="s">
        <v>11</v>
      </c>
      <c r="C54" s="6" t="s">
        <v>47</v>
      </c>
      <c r="D54" s="6" t="s">
        <v>314</v>
      </c>
      <c r="E54" s="73" t="s">
        <v>36</v>
      </c>
      <c r="F54" s="83">
        <v>11815.7</v>
      </c>
      <c r="G54" s="83">
        <v>11815.7</v>
      </c>
    </row>
    <row r="55" spans="1:7" s="21" customFormat="1" ht="37.5" x14ac:dyDescent="0.3">
      <c r="A55" s="45" t="s">
        <v>21</v>
      </c>
      <c r="B55" s="72" t="s">
        <v>11</v>
      </c>
      <c r="C55" s="6" t="s">
        <v>47</v>
      </c>
      <c r="D55" s="6" t="s">
        <v>314</v>
      </c>
      <c r="E55" s="73" t="s">
        <v>22</v>
      </c>
      <c r="F55" s="83">
        <v>1302.0999999999999</v>
      </c>
      <c r="G55" s="83">
        <v>1302.0999999999999</v>
      </c>
    </row>
    <row r="56" spans="1:7" ht="37.5" x14ac:dyDescent="0.3">
      <c r="A56" s="44" t="s">
        <v>16</v>
      </c>
      <c r="B56" s="70" t="s">
        <v>11</v>
      </c>
      <c r="C56" s="5" t="s">
        <v>47</v>
      </c>
      <c r="D56" s="5" t="s">
        <v>315</v>
      </c>
      <c r="E56" s="71" t="s">
        <v>20</v>
      </c>
      <c r="F56" s="83">
        <f t="shared" ref="F56:G56" si="17">+F57</f>
        <v>7210.3000000000011</v>
      </c>
      <c r="G56" s="83">
        <f t="shared" si="17"/>
        <v>7210.3000000000011</v>
      </c>
    </row>
    <row r="57" spans="1:7" s="21" customFormat="1" ht="37.5" x14ac:dyDescent="0.3">
      <c r="A57" s="45" t="s">
        <v>35</v>
      </c>
      <c r="B57" s="72" t="s">
        <v>11</v>
      </c>
      <c r="C57" s="6" t="s">
        <v>47</v>
      </c>
      <c r="D57" s="6" t="s">
        <v>315</v>
      </c>
      <c r="E57" s="73" t="s">
        <v>36</v>
      </c>
      <c r="F57" s="83">
        <v>7210.3000000000011</v>
      </c>
      <c r="G57" s="83">
        <v>7210.3000000000011</v>
      </c>
    </row>
    <row r="58" spans="1:7" ht="37.5" x14ac:dyDescent="0.3">
      <c r="A58" s="45" t="s">
        <v>317</v>
      </c>
      <c r="B58" s="72" t="s">
        <v>11</v>
      </c>
      <c r="C58" s="6" t="s">
        <v>47</v>
      </c>
      <c r="D58" s="6" t="s">
        <v>316</v>
      </c>
      <c r="E58" s="73"/>
      <c r="F58" s="83">
        <f t="shared" ref="F58:G58" si="18">+F59+F60</f>
        <v>80.3</v>
      </c>
      <c r="G58" s="83">
        <f t="shared" si="18"/>
        <v>80.3</v>
      </c>
    </row>
    <row r="59" spans="1:7" s="21" customFormat="1" ht="37.5" x14ac:dyDescent="0.3">
      <c r="A59" s="45" t="s">
        <v>35</v>
      </c>
      <c r="B59" s="72" t="s">
        <v>11</v>
      </c>
      <c r="C59" s="6" t="s">
        <v>47</v>
      </c>
      <c r="D59" s="6" t="s">
        <v>316</v>
      </c>
      <c r="E59" s="73" t="s">
        <v>36</v>
      </c>
      <c r="F59" s="83">
        <v>71.7</v>
      </c>
      <c r="G59" s="83">
        <v>71.7</v>
      </c>
    </row>
    <row r="60" spans="1:7" s="21" customFormat="1" ht="37.5" x14ac:dyDescent="0.3">
      <c r="A60" s="45" t="s">
        <v>21</v>
      </c>
      <c r="B60" s="72" t="s">
        <v>11</v>
      </c>
      <c r="C60" s="6" t="s">
        <v>47</v>
      </c>
      <c r="D60" s="6" t="s">
        <v>316</v>
      </c>
      <c r="E60" s="73" t="s">
        <v>22</v>
      </c>
      <c r="F60" s="83">
        <v>8.6</v>
      </c>
      <c r="G60" s="83">
        <v>8.6</v>
      </c>
    </row>
    <row r="61" spans="1:7" s="8" customFormat="1" ht="20.25" x14ac:dyDescent="0.3">
      <c r="A61" s="43" t="s">
        <v>50</v>
      </c>
      <c r="B61" s="70" t="s">
        <v>11</v>
      </c>
      <c r="C61" s="5" t="s">
        <v>10</v>
      </c>
      <c r="D61" s="5"/>
      <c r="E61" s="71"/>
      <c r="F61" s="83">
        <f t="shared" ref="F61:G61" si="19">SUM(F62)</f>
        <v>2000</v>
      </c>
      <c r="G61" s="83">
        <f t="shared" si="19"/>
        <v>2000</v>
      </c>
    </row>
    <row r="62" spans="1:7" ht="20.25" x14ac:dyDescent="0.3">
      <c r="A62" s="44" t="s">
        <v>50</v>
      </c>
      <c r="B62" s="70" t="s">
        <v>11</v>
      </c>
      <c r="C62" s="5" t="s">
        <v>10</v>
      </c>
      <c r="D62" s="38" t="s">
        <v>51</v>
      </c>
      <c r="E62" s="71"/>
      <c r="F62" s="83">
        <f t="shared" ref="F62:G63" si="20">SUM(F63)</f>
        <v>2000</v>
      </c>
      <c r="G62" s="83">
        <f t="shared" si="20"/>
        <v>2000</v>
      </c>
    </row>
    <row r="63" spans="1:7" ht="37.5" x14ac:dyDescent="0.3">
      <c r="A63" s="44" t="s">
        <v>52</v>
      </c>
      <c r="B63" s="70" t="s">
        <v>11</v>
      </c>
      <c r="C63" s="5" t="s">
        <v>10</v>
      </c>
      <c r="D63" s="38" t="s">
        <v>53</v>
      </c>
      <c r="E63" s="71" t="s">
        <v>20</v>
      </c>
      <c r="F63" s="83">
        <f t="shared" si="20"/>
        <v>2000</v>
      </c>
      <c r="G63" s="83">
        <f t="shared" si="20"/>
        <v>2000</v>
      </c>
    </row>
    <row r="64" spans="1:7" s="21" customFormat="1" ht="20.25" x14ac:dyDescent="0.3">
      <c r="A64" s="46" t="s">
        <v>54</v>
      </c>
      <c r="B64" s="70" t="s">
        <v>11</v>
      </c>
      <c r="C64" s="5" t="s">
        <v>10</v>
      </c>
      <c r="D64" s="5" t="s">
        <v>53</v>
      </c>
      <c r="E64" s="71" t="s">
        <v>55</v>
      </c>
      <c r="F64" s="83">
        <v>2000</v>
      </c>
      <c r="G64" s="83">
        <v>2000</v>
      </c>
    </row>
    <row r="65" spans="1:7" s="8" customFormat="1" ht="20.25" x14ac:dyDescent="0.3">
      <c r="A65" s="46" t="s">
        <v>56</v>
      </c>
      <c r="B65" s="72" t="s">
        <v>11</v>
      </c>
      <c r="C65" s="6" t="s">
        <v>57</v>
      </c>
      <c r="D65" s="6"/>
      <c r="E65" s="73"/>
      <c r="F65" s="84">
        <f>+F66+F85+F115+F141+F124+F134</f>
        <v>267682.20000000007</v>
      </c>
      <c r="G65" s="84">
        <f>+G66+G85+G115+G141+G124+G134</f>
        <v>267682.20000000007</v>
      </c>
    </row>
    <row r="66" spans="1:7" ht="56.25" x14ac:dyDescent="0.3">
      <c r="A66" s="49" t="s">
        <v>342</v>
      </c>
      <c r="B66" s="72" t="s">
        <v>11</v>
      </c>
      <c r="C66" s="6" t="s">
        <v>57</v>
      </c>
      <c r="D66" s="5" t="s">
        <v>186</v>
      </c>
      <c r="E66" s="73"/>
      <c r="F66" s="84">
        <f>SUM(F67+F71)</f>
        <v>15989.2</v>
      </c>
      <c r="G66" s="84">
        <f>SUM(G67+G71)</f>
        <v>15989.2</v>
      </c>
    </row>
    <row r="67" spans="1:7" ht="37.5" x14ac:dyDescent="0.3">
      <c r="A67" s="49" t="s">
        <v>391</v>
      </c>
      <c r="B67" s="72" t="s">
        <v>11</v>
      </c>
      <c r="C67" s="6" t="s">
        <v>57</v>
      </c>
      <c r="D67" s="5" t="s">
        <v>220</v>
      </c>
      <c r="E67" s="73"/>
      <c r="F67" s="84">
        <f>SUM(F68)</f>
        <v>200</v>
      </c>
      <c r="G67" s="84">
        <f>SUM(G68)</f>
        <v>200</v>
      </c>
    </row>
    <row r="68" spans="1:7" ht="20.25" x14ac:dyDescent="0.3">
      <c r="A68" s="50" t="s">
        <v>59</v>
      </c>
      <c r="B68" s="72" t="s">
        <v>11</v>
      </c>
      <c r="C68" s="6" t="s">
        <v>57</v>
      </c>
      <c r="D68" s="5" t="s">
        <v>221</v>
      </c>
      <c r="E68" s="73"/>
      <c r="F68" s="84">
        <f>SUM(F69)</f>
        <v>200</v>
      </c>
      <c r="G68" s="84">
        <f>SUM(G69)</f>
        <v>200</v>
      </c>
    </row>
    <row r="69" spans="1:7" ht="37.5" x14ac:dyDescent="0.3">
      <c r="A69" s="49" t="s">
        <v>60</v>
      </c>
      <c r="B69" s="72" t="s">
        <v>11</v>
      </c>
      <c r="C69" s="6" t="s">
        <v>57</v>
      </c>
      <c r="D69" s="5" t="s">
        <v>344</v>
      </c>
      <c r="E69" s="73"/>
      <c r="F69" s="84">
        <f t="shared" ref="F69:G69" si="21">SUM(F70)</f>
        <v>200</v>
      </c>
      <c r="G69" s="84">
        <f t="shared" si="21"/>
        <v>200</v>
      </c>
    </row>
    <row r="70" spans="1:7" s="21" customFormat="1" ht="39" customHeight="1" x14ac:dyDescent="0.3">
      <c r="A70" s="51" t="s">
        <v>21</v>
      </c>
      <c r="B70" s="72" t="s">
        <v>11</v>
      </c>
      <c r="C70" s="6" t="s">
        <v>57</v>
      </c>
      <c r="D70" s="5" t="s">
        <v>344</v>
      </c>
      <c r="E70" s="73" t="s">
        <v>22</v>
      </c>
      <c r="F70" s="83">
        <v>200</v>
      </c>
      <c r="G70" s="83">
        <v>200</v>
      </c>
    </row>
    <row r="71" spans="1:7" ht="20.25" x14ac:dyDescent="0.3">
      <c r="A71" s="48" t="s">
        <v>297</v>
      </c>
      <c r="B71" s="72" t="s">
        <v>11</v>
      </c>
      <c r="C71" s="6" t="s">
        <v>57</v>
      </c>
      <c r="D71" s="5" t="s">
        <v>187</v>
      </c>
      <c r="E71" s="73"/>
      <c r="F71" s="84">
        <f>SUM(F72+F75)</f>
        <v>15789.2</v>
      </c>
      <c r="G71" s="84">
        <f>SUM(G72+G75)</f>
        <v>15789.2</v>
      </c>
    </row>
    <row r="72" spans="1:7" ht="20.25" x14ac:dyDescent="0.3">
      <c r="A72" s="50" t="s">
        <v>101</v>
      </c>
      <c r="B72" s="72" t="s">
        <v>11</v>
      </c>
      <c r="C72" s="6" t="s">
        <v>57</v>
      </c>
      <c r="D72" s="5" t="s">
        <v>188</v>
      </c>
      <c r="E72" s="73"/>
      <c r="F72" s="84">
        <f>SUM(F73)</f>
        <v>170</v>
      </c>
      <c r="G72" s="84">
        <f>SUM(G73)</f>
        <v>170</v>
      </c>
    </row>
    <row r="73" spans="1:7" ht="37.9" customHeight="1" x14ac:dyDescent="0.3">
      <c r="A73" s="51" t="s">
        <v>60</v>
      </c>
      <c r="B73" s="72" t="s">
        <v>11</v>
      </c>
      <c r="C73" s="6" t="s">
        <v>57</v>
      </c>
      <c r="D73" s="5" t="s">
        <v>346</v>
      </c>
      <c r="E73" s="73"/>
      <c r="F73" s="84">
        <f t="shared" ref="F73:G73" si="22">SUM(F74)</f>
        <v>170</v>
      </c>
      <c r="G73" s="84">
        <f t="shared" si="22"/>
        <v>170</v>
      </c>
    </row>
    <row r="74" spans="1:7" s="21" customFormat="1" ht="41.45" customHeight="1" x14ac:dyDescent="0.3">
      <c r="A74" s="51" t="s">
        <v>21</v>
      </c>
      <c r="B74" s="72" t="s">
        <v>11</v>
      </c>
      <c r="C74" s="6" t="s">
        <v>57</v>
      </c>
      <c r="D74" s="5" t="s">
        <v>346</v>
      </c>
      <c r="E74" s="73" t="s">
        <v>22</v>
      </c>
      <c r="F74" s="83">
        <v>170</v>
      </c>
      <c r="G74" s="83">
        <v>170</v>
      </c>
    </row>
    <row r="75" spans="1:7" ht="37.5" x14ac:dyDescent="0.3">
      <c r="A75" s="49" t="s">
        <v>347</v>
      </c>
      <c r="B75" s="72" t="s">
        <v>11</v>
      </c>
      <c r="C75" s="6" t="s">
        <v>57</v>
      </c>
      <c r="D75" s="5" t="s">
        <v>194</v>
      </c>
      <c r="E75" s="73"/>
      <c r="F75" s="84">
        <f t="shared" ref="F75:G75" si="23">SUM(F76+F80+F82)</f>
        <v>15619.2</v>
      </c>
      <c r="G75" s="84">
        <f t="shared" si="23"/>
        <v>15619.2</v>
      </c>
    </row>
    <row r="76" spans="1:7" ht="20.25" x14ac:dyDescent="0.3">
      <c r="A76" s="48" t="s">
        <v>348</v>
      </c>
      <c r="B76" s="72" t="s">
        <v>11</v>
      </c>
      <c r="C76" s="6" t="s">
        <v>57</v>
      </c>
      <c r="D76" s="5" t="s">
        <v>349</v>
      </c>
      <c r="E76" s="73"/>
      <c r="F76" s="84">
        <f t="shared" ref="F76:G76" si="24">SUM(F77+F78+F79)</f>
        <v>617.6</v>
      </c>
      <c r="G76" s="84">
        <f t="shared" si="24"/>
        <v>617.6</v>
      </c>
    </row>
    <row r="77" spans="1:7" s="21" customFormat="1" ht="22.15" customHeight="1" x14ac:dyDescent="0.3">
      <c r="A77" s="50" t="s">
        <v>61</v>
      </c>
      <c r="B77" s="72" t="s">
        <v>11</v>
      </c>
      <c r="C77" s="6" t="s">
        <v>57</v>
      </c>
      <c r="D77" s="5" t="s">
        <v>349</v>
      </c>
      <c r="E77" s="73" t="s">
        <v>62</v>
      </c>
      <c r="F77" s="83">
        <v>400</v>
      </c>
      <c r="G77" s="83">
        <v>400</v>
      </c>
    </row>
    <row r="78" spans="1:7" s="21" customFormat="1" ht="41.45" customHeight="1" x14ac:dyDescent="0.3">
      <c r="A78" s="51" t="s">
        <v>21</v>
      </c>
      <c r="B78" s="72" t="s">
        <v>11</v>
      </c>
      <c r="C78" s="6" t="s">
        <v>57</v>
      </c>
      <c r="D78" s="5" t="s">
        <v>349</v>
      </c>
      <c r="E78" s="73" t="s">
        <v>22</v>
      </c>
      <c r="F78" s="83">
        <v>206.89999999999998</v>
      </c>
      <c r="G78" s="83">
        <v>206.89999999999998</v>
      </c>
    </row>
    <row r="79" spans="1:7" s="21" customFormat="1" ht="27.6" customHeight="1" x14ac:dyDescent="0.3">
      <c r="A79" s="45" t="s">
        <v>23</v>
      </c>
      <c r="B79" s="72" t="s">
        <v>11</v>
      </c>
      <c r="C79" s="6" t="s">
        <v>57</v>
      </c>
      <c r="D79" s="5" t="s">
        <v>349</v>
      </c>
      <c r="E79" s="73" t="s">
        <v>24</v>
      </c>
      <c r="F79" s="83">
        <v>10.7</v>
      </c>
      <c r="G79" s="83">
        <v>10.7</v>
      </c>
    </row>
    <row r="80" spans="1:7" ht="37.5" x14ac:dyDescent="0.3">
      <c r="A80" s="50" t="s">
        <v>16</v>
      </c>
      <c r="B80" s="72" t="s">
        <v>11</v>
      </c>
      <c r="C80" s="6" t="s">
        <v>57</v>
      </c>
      <c r="D80" s="5" t="s">
        <v>270</v>
      </c>
      <c r="E80" s="73"/>
      <c r="F80" s="84">
        <f t="shared" ref="F80:G80" si="25">SUM(F81)</f>
        <v>2746.5</v>
      </c>
      <c r="G80" s="84">
        <f t="shared" si="25"/>
        <v>2746.5</v>
      </c>
    </row>
    <row r="81" spans="1:7" s="21" customFormat="1" ht="22.15" customHeight="1" x14ac:dyDescent="0.3">
      <c r="A81" s="50" t="s">
        <v>61</v>
      </c>
      <c r="B81" s="72" t="s">
        <v>11</v>
      </c>
      <c r="C81" s="6" t="s">
        <v>57</v>
      </c>
      <c r="D81" s="5" t="s">
        <v>270</v>
      </c>
      <c r="E81" s="73" t="s">
        <v>62</v>
      </c>
      <c r="F81" s="83">
        <v>2746.5</v>
      </c>
      <c r="G81" s="83">
        <v>2746.5</v>
      </c>
    </row>
    <row r="82" spans="1:7" ht="37.5" x14ac:dyDescent="0.3">
      <c r="A82" s="51" t="s">
        <v>60</v>
      </c>
      <c r="B82" s="72" t="s">
        <v>11</v>
      </c>
      <c r="C82" s="6" t="s">
        <v>57</v>
      </c>
      <c r="D82" s="5" t="s">
        <v>350</v>
      </c>
      <c r="E82" s="73"/>
      <c r="F82" s="84">
        <f t="shared" ref="F82:G82" si="26">SUM(F83+F84)</f>
        <v>12255.1</v>
      </c>
      <c r="G82" s="84">
        <f t="shared" si="26"/>
        <v>12255.1</v>
      </c>
    </row>
    <row r="83" spans="1:7" s="21" customFormat="1" ht="22.15" customHeight="1" x14ac:dyDescent="0.3">
      <c r="A83" s="50" t="s">
        <v>61</v>
      </c>
      <c r="B83" s="72" t="s">
        <v>11</v>
      </c>
      <c r="C83" s="6" t="s">
        <v>57</v>
      </c>
      <c r="D83" s="5" t="s">
        <v>350</v>
      </c>
      <c r="E83" s="73" t="s">
        <v>62</v>
      </c>
      <c r="F83" s="83">
        <v>11729.5</v>
      </c>
      <c r="G83" s="83">
        <v>11729.5</v>
      </c>
    </row>
    <row r="84" spans="1:7" s="21" customFormat="1" ht="41.45" customHeight="1" x14ac:dyDescent="0.3">
      <c r="A84" s="51" t="s">
        <v>21</v>
      </c>
      <c r="B84" s="72" t="s">
        <v>11</v>
      </c>
      <c r="C84" s="6" t="s">
        <v>57</v>
      </c>
      <c r="D84" s="5" t="s">
        <v>350</v>
      </c>
      <c r="E84" s="73" t="s">
        <v>22</v>
      </c>
      <c r="F84" s="83">
        <v>525.6</v>
      </c>
      <c r="G84" s="83">
        <v>525.6</v>
      </c>
    </row>
    <row r="85" spans="1:7" ht="75" x14ac:dyDescent="0.3">
      <c r="A85" s="46" t="s">
        <v>295</v>
      </c>
      <c r="B85" s="72" t="s">
        <v>11</v>
      </c>
      <c r="C85" s="6" t="s">
        <v>57</v>
      </c>
      <c r="D85" s="6" t="s">
        <v>6</v>
      </c>
      <c r="E85" s="73"/>
      <c r="F85" s="84">
        <f>+F86</f>
        <v>151810.40000000002</v>
      </c>
      <c r="G85" s="84">
        <f>+G86</f>
        <v>151810.40000000002</v>
      </c>
    </row>
    <row r="86" spans="1:7" ht="20.25" x14ac:dyDescent="0.3">
      <c r="A86" s="44" t="s">
        <v>297</v>
      </c>
      <c r="B86" s="72" t="s">
        <v>11</v>
      </c>
      <c r="C86" s="6" t="s">
        <v>57</v>
      </c>
      <c r="D86" s="6" t="s">
        <v>296</v>
      </c>
      <c r="E86" s="73"/>
      <c r="F86" s="83">
        <f>+F87+F97+F110</f>
        <v>151810.40000000002</v>
      </c>
      <c r="G86" s="83">
        <f>+G87+G97+G110</f>
        <v>151810.40000000002</v>
      </c>
    </row>
    <row r="87" spans="1:7" ht="37.5" x14ac:dyDescent="0.3">
      <c r="A87" s="44" t="s">
        <v>63</v>
      </c>
      <c r="B87" s="70" t="s">
        <v>11</v>
      </c>
      <c r="C87" s="5" t="s">
        <v>57</v>
      </c>
      <c r="D87" s="5" t="s">
        <v>301</v>
      </c>
      <c r="E87" s="71" t="s">
        <v>20</v>
      </c>
      <c r="F87" s="83">
        <f>+F88+F93+F95</f>
        <v>2725.2000000000003</v>
      </c>
      <c r="G87" s="83">
        <f>+G88+G93+G95</f>
        <v>2725.2000000000003</v>
      </c>
    </row>
    <row r="88" spans="1:7" ht="56.25" x14ac:dyDescent="0.3">
      <c r="A88" s="44" t="s">
        <v>303</v>
      </c>
      <c r="B88" s="70" t="s">
        <v>11</v>
      </c>
      <c r="C88" s="5" t="s">
        <v>57</v>
      </c>
      <c r="D88" s="5" t="s">
        <v>302</v>
      </c>
      <c r="E88" s="71" t="s">
        <v>20</v>
      </c>
      <c r="F88" s="83">
        <f t="shared" ref="F88:G88" si="27">+F90+F92+F89+F91</f>
        <v>1070.9000000000001</v>
      </c>
      <c r="G88" s="83">
        <f t="shared" si="27"/>
        <v>1070.9000000000001</v>
      </c>
    </row>
    <row r="89" spans="1:7" ht="38.25" customHeight="1" x14ac:dyDescent="0.3">
      <c r="A89" s="45" t="s">
        <v>35</v>
      </c>
      <c r="B89" s="70" t="s">
        <v>11</v>
      </c>
      <c r="C89" s="5" t="s">
        <v>57</v>
      </c>
      <c r="D89" s="5" t="s">
        <v>302</v>
      </c>
      <c r="E89" s="71" t="s">
        <v>36</v>
      </c>
      <c r="F89" s="83">
        <v>104.2</v>
      </c>
      <c r="G89" s="83">
        <v>104.2</v>
      </c>
    </row>
    <row r="90" spans="1:7" s="21" customFormat="1" ht="37.5" x14ac:dyDescent="0.3">
      <c r="A90" s="45" t="s">
        <v>21</v>
      </c>
      <c r="B90" s="72" t="s">
        <v>11</v>
      </c>
      <c r="C90" s="6" t="s">
        <v>57</v>
      </c>
      <c r="D90" s="6" t="s">
        <v>302</v>
      </c>
      <c r="E90" s="73" t="s">
        <v>22</v>
      </c>
      <c r="F90" s="83">
        <v>580</v>
      </c>
      <c r="G90" s="83">
        <v>580</v>
      </c>
    </row>
    <row r="91" spans="1:7" s="21" customFormat="1" ht="20.25" x14ac:dyDescent="0.3">
      <c r="A91" s="45" t="s">
        <v>25</v>
      </c>
      <c r="B91" s="72" t="s">
        <v>11</v>
      </c>
      <c r="C91" s="6" t="s">
        <v>57</v>
      </c>
      <c r="D91" s="6" t="s">
        <v>302</v>
      </c>
      <c r="E91" s="73" t="s">
        <v>26</v>
      </c>
      <c r="F91" s="83">
        <v>96</v>
      </c>
      <c r="G91" s="83">
        <v>96</v>
      </c>
    </row>
    <row r="92" spans="1:7" s="21" customFormat="1" ht="20.25" x14ac:dyDescent="0.3">
      <c r="A92" s="45" t="s">
        <v>23</v>
      </c>
      <c r="B92" s="72" t="s">
        <v>11</v>
      </c>
      <c r="C92" s="6" t="s">
        <v>57</v>
      </c>
      <c r="D92" s="6" t="s">
        <v>302</v>
      </c>
      <c r="E92" s="73" t="s">
        <v>24</v>
      </c>
      <c r="F92" s="83">
        <v>290.7</v>
      </c>
      <c r="G92" s="83">
        <v>290.7</v>
      </c>
    </row>
    <row r="93" spans="1:7" ht="37.5" x14ac:dyDescent="0.3">
      <c r="A93" s="44" t="s">
        <v>283</v>
      </c>
      <c r="B93" s="70" t="s">
        <v>11</v>
      </c>
      <c r="C93" s="5" t="s">
        <v>57</v>
      </c>
      <c r="D93" s="5" t="s">
        <v>318</v>
      </c>
      <c r="E93" s="71" t="s">
        <v>20</v>
      </c>
      <c r="F93" s="83">
        <f t="shared" ref="F93:G93" si="28">+F94</f>
        <v>1250</v>
      </c>
      <c r="G93" s="83">
        <f t="shared" si="28"/>
        <v>1250</v>
      </c>
    </row>
    <row r="94" spans="1:7" s="21" customFormat="1" ht="37.5" x14ac:dyDescent="0.3">
      <c r="A94" s="45" t="s">
        <v>21</v>
      </c>
      <c r="B94" s="72" t="s">
        <v>11</v>
      </c>
      <c r="C94" s="6" t="s">
        <v>57</v>
      </c>
      <c r="D94" s="6" t="s">
        <v>318</v>
      </c>
      <c r="E94" s="73" t="s">
        <v>22</v>
      </c>
      <c r="F94" s="83">
        <v>1250</v>
      </c>
      <c r="G94" s="83">
        <v>1250</v>
      </c>
    </row>
    <row r="95" spans="1:7" ht="56.25" x14ac:dyDescent="0.3">
      <c r="A95" s="43" t="s">
        <v>64</v>
      </c>
      <c r="B95" s="70" t="s">
        <v>11</v>
      </c>
      <c r="C95" s="5" t="s">
        <v>57</v>
      </c>
      <c r="D95" s="5" t="s">
        <v>319</v>
      </c>
      <c r="E95" s="71" t="s">
        <v>20</v>
      </c>
      <c r="F95" s="83">
        <f t="shared" ref="F95:G95" si="29">+F96</f>
        <v>404.3</v>
      </c>
      <c r="G95" s="83">
        <f t="shared" si="29"/>
        <v>404.3</v>
      </c>
    </row>
    <row r="96" spans="1:7" s="21" customFormat="1" ht="20.25" x14ac:dyDescent="0.3">
      <c r="A96" s="45" t="s">
        <v>25</v>
      </c>
      <c r="B96" s="72" t="s">
        <v>11</v>
      </c>
      <c r="C96" s="6" t="s">
        <v>57</v>
      </c>
      <c r="D96" s="6" t="s">
        <v>319</v>
      </c>
      <c r="E96" s="73" t="s">
        <v>26</v>
      </c>
      <c r="F96" s="83">
        <v>404.3</v>
      </c>
      <c r="G96" s="83">
        <v>404.3</v>
      </c>
    </row>
    <row r="97" spans="1:7" ht="37.5" x14ac:dyDescent="0.3">
      <c r="A97" s="44" t="s">
        <v>14</v>
      </c>
      <c r="B97" s="72" t="s">
        <v>11</v>
      </c>
      <c r="C97" s="6" t="s">
        <v>57</v>
      </c>
      <c r="D97" s="6" t="s">
        <v>298</v>
      </c>
      <c r="E97" s="73"/>
      <c r="F97" s="83">
        <f>+F104+F106+F108+F102+F98</f>
        <v>147855.20000000001</v>
      </c>
      <c r="G97" s="83">
        <f>+G104+G106+G108+G102+G98</f>
        <v>147855.20000000001</v>
      </c>
    </row>
    <row r="98" spans="1:7" ht="20.25" x14ac:dyDescent="0.3">
      <c r="A98" s="44" t="s">
        <v>68</v>
      </c>
      <c r="B98" s="70" t="s">
        <v>11</v>
      </c>
      <c r="C98" s="5" t="s">
        <v>57</v>
      </c>
      <c r="D98" s="5" t="s">
        <v>320</v>
      </c>
      <c r="E98" s="71" t="s">
        <v>20</v>
      </c>
      <c r="F98" s="83">
        <f t="shared" ref="F98:G98" si="30">SUM(F99:F101)</f>
        <v>74885.400000000009</v>
      </c>
      <c r="G98" s="83">
        <f t="shared" si="30"/>
        <v>74885.400000000009</v>
      </c>
    </row>
    <row r="99" spans="1:7" s="21" customFormat="1" ht="20.25" x14ac:dyDescent="0.3">
      <c r="A99" s="45" t="s">
        <v>61</v>
      </c>
      <c r="B99" s="72" t="s">
        <v>11</v>
      </c>
      <c r="C99" s="6" t="s">
        <v>57</v>
      </c>
      <c r="D99" s="6" t="s">
        <v>320</v>
      </c>
      <c r="E99" s="73" t="s">
        <v>62</v>
      </c>
      <c r="F99" s="83">
        <v>46043.5</v>
      </c>
      <c r="G99" s="83">
        <v>46043.5</v>
      </c>
    </row>
    <row r="100" spans="1:7" s="21" customFormat="1" ht="37.5" x14ac:dyDescent="0.3">
      <c r="A100" s="45" t="s">
        <v>21</v>
      </c>
      <c r="B100" s="72" t="s">
        <v>11</v>
      </c>
      <c r="C100" s="6" t="s">
        <v>57</v>
      </c>
      <c r="D100" s="6" t="s">
        <v>320</v>
      </c>
      <c r="E100" s="73" t="s">
        <v>22</v>
      </c>
      <c r="F100" s="83">
        <v>28640.3</v>
      </c>
      <c r="G100" s="83">
        <v>28640.3</v>
      </c>
    </row>
    <row r="101" spans="1:7" s="21" customFormat="1" ht="20.25" x14ac:dyDescent="0.3">
      <c r="A101" s="45" t="s">
        <v>23</v>
      </c>
      <c r="B101" s="72" t="s">
        <v>11</v>
      </c>
      <c r="C101" s="6" t="s">
        <v>57</v>
      </c>
      <c r="D101" s="6" t="s">
        <v>320</v>
      </c>
      <c r="E101" s="73" t="s">
        <v>24</v>
      </c>
      <c r="F101" s="83">
        <v>201.6</v>
      </c>
      <c r="G101" s="83">
        <v>201.6</v>
      </c>
    </row>
    <row r="102" spans="1:7" ht="37.5" x14ac:dyDescent="0.3">
      <c r="A102" s="52" t="s">
        <v>16</v>
      </c>
      <c r="B102" s="70" t="s">
        <v>11</v>
      </c>
      <c r="C102" s="5" t="s">
        <v>57</v>
      </c>
      <c r="D102" s="6" t="s">
        <v>300</v>
      </c>
      <c r="E102" s="74"/>
      <c r="F102" s="83">
        <f t="shared" ref="F102:G102" si="31">F103</f>
        <v>50851.199999999997</v>
      </c>
      <c r="G102" s="83">
        <f t="shared" si="31"/>
        <v>50851.199999999997</v>
      </c>
    </row>
    <row r="103" spans="1:7" s="21" customFormat="1" ht="20.25" x14ac:dyDescent="0.3">
      <c r="A103" s="45" t="s">
        <v>61</v>
      </c>
      <c r="B103" s="70" t="s">
        <v>11</v>
      </c>
      <c r="C103" s="5" t="s">
        <v>57</v>
      </c>
      <c r="D103" s="6" t="s">
        <v>300</v>
      </c>
      <c r="E103" s="73" t="s">
        <v>62</v>
      </c>
      <c r="F103" s="83">
        <v>50851.199999999997</v>
      </c>
      <c r="G103" s="83">
        <v>50851.199999999997</v>
      </c>
    </row>
    <row r="104" spans="1:7" ht="56.25" x14ac:dyDescent="0.3">
      <c r="A104" s="45" t="s">
        <v>322</v>
      </c>
      <c r="B104" s="72" t="s">
        <v>11</v>
      </c>
      <c r="C104" s="6" t="s">
        <v>57</v>
      </c>
      <c r="D104" s="6" t="s">
        <v>321</v>
      </c>
      <c r="E104" s="73"/>
      <c r="F104" s="83">
        <f t="shared" ref="F104:G104" si="32">SUM(F105)</f>
        <v>22023.599999999999</v>
      </c>
      <c r="G104" s="83">
        <f t="shared" si="32"/>
        <v>22023.599999999999</v>
      </c>
    </row>
    <row r="105" spans="1:7" s="21" customFormat="1" ht="20.25" x14ac:dyDescent="0.3">
      <c r="A105" s="53" t="s">
        <v>167</v>
      </c>
      <c r="B105" s="72" t="s">
        <v>11</v>
      </c>
      <c r="C105" s="6" t="s">
        <v>57</v>
      </c>
      <c r="D105" s="6" t="s">
        <v>321</v>
      </c>
      <c r="E105" s="73" t="s">
        <v>12</v>
      </c>
      <c r="F105" s="83">
        <v>22023.599999999999</v>
      </c>
      <c r="G105" s="83">
        <v>22023.599999999999</v>
      </c>
    </row>
    <row r="106" spans="1:7" ht="56.25" x14ac:dyDescent="0.3">
      <c r="A106" s="45" t="s">
        <v>41</v>
      </c>
      <c r="B106" s="72" t="s">
        <v>11</v>
      </c>
      <c r="C106" s="6" t="s">
        <v>57</v>
      </c>
      <c r="D106" s="6" t="s">
        <v>306</v>
      </c>
      <c r="E106" s="73"/>
      <c r="F106" s="84">
        <f t="shared" ref="F106:G106" si="33">+F107</f>
        <v>15</v>
      </c>
      <c r="G106" s="84">
        <f t="shared" si="33"/>
        <v>15</v>
      </c>
    </row>
    <row r="107" spans="1:7" s="21" customFormat="1" ht="37.5" x14ac:dyDescent="0.3">
      <c r="A107" s="45" t="s">
        <v>21</v>
      </c>
      <c r="B107" s="72" t="s">
        <v>11</v>
      </c>
      <c r="C107" s="6" t="s">
        <v>57</v>
      </c>
      <c r="D107" s="6" t="s">
        <v>306</v>
      </c>
      <c r="E107" s="73" t="s">
        <v>22</v>
      </c>
      <c r="F107" s="83">
        <v>15</v>
      </c>
      <c r="G107" s="83">
        <v>15</v>
      </c>
    </row>
    <row r="108" spans="1:7" ht="66" customHeight="1" x14ac:dyDescent="0.3">
      <c r="A108" s="45" t="s">
        <v>570</v>
      </c>
      <c r="B108" s="72" t="s">
        <v>11</v>
      </c>
      <c r="C108" s="6" t="s">
        <v>57</v>
      </c>
      <c r="D108" s="6" t="s">
        <v>307</v>
      </c>
      <c r="E108" s="73"/>
      <c r="F108" s="84">
        <f t="shared" ref="F108:G108" si="34">+F109</f>
        <v>80</v>
      </c>
      <c r="G108" s="84">
        <f t="shared" si="34"/>
        <v>80</v>
      </c>
    </row>
    <row r="109" spans="1:7" s="21" customFormat="1" ht="37.5" x14ac:dyDescent="0.3">
      <c r="A109" s="45" t="s">
        <v>21</v>
      </c>
      <c r="B109" s="72" t="s">
        <v>11</v>
      </c>
      <c r="C109" s="6" t="s">
        <v>57</v>
      </c>
      <c r="D109" s="6" t="s">
        <v>307</v>
      </c>
      <c r="E109" s="73" t="s">
        <v>22</v>
      </c>
      <c r="F109" s="83">
        <v>80</v>
      </c>
      <c r="G109" s="83">
        <v>80</v>
      </c>
    </row>
    <row r="110" spans="1:7" ht="20.25" x14ac:dyDescent="0.3">
      <c r="A110" s="46" t="s">
        <v>17</v>
      </c>
      <c r="B110" s="72" t="s">
        <v>11</v>
      </c>
      <c r="C110" s="6" t="s">
        <v>57</v>
      </c>
      <c r="D110" s="6" t="s">
        <v>323</v>
      </c>
      <c r="E110" s="73"/>
      <c r="F110" s="83">
        <f>+F111+F113</f>
        <v>1230</v>
      </c>
      <c r="G110" s="83">
        <f>+G111+G113</f>
        <v>1230</v>
      </c>
    </row>
    <row r="111" spans="1:7" ht="56.25" x14ac:dyDescent="0.3">
      <c r="A111" s="43" t="s">
        <v>265</v>
      </c>
      <c r="B111" s="70" t="s">
        <v>11</v>
      </c>
      <c r="C111" s="5" t="s">
        <v>57</v>
      </c>
      <c r="D111" s="5" t="s">
        <v>324</v>
      </c>
      <c r="E111" s="71" t="s">
        <v>20</v>
      </c>
      <c r="F111" s="83">
        <f t="shared" ref="F111:G111" si="35">+F112</f>
        <v>1000</v>
      </c>
      <c r="G111" s="83">
        <f t="shared" si="35"/>
        <v>1000</v>
      </c>
    </row>
    <row r="112" spans="1:7" s="21" customFormat="1" ht="37.5" x14ac:dyDescent="0.3">
      <c r="A112" s="45" t="s">
        <v>35</v>
      </c>
      <c r="B112" s="72" t="s">
        <v>11</v>
      </c>
      <c r="C112" s="6" t="s">
        <v>57</v>
      </c>
      <c r="D112" s="6" t="s">
        <v>324</v>
      </c>
      <c r="E112" s="73" t="s">
        <v>36</v>
      </c>
      <c r="F112" s="83">
        <v>1000</v>
      </c>
      <c r="G112" s="83">
        <v>1000</v>
      </c>
    </row>
    <row r="113" spans="1:7" ht="41.25" customHeight="1" x14ac:dyDescent="0.3">
      <c r="A113" s="43" t="s">
        <v>571</v>
      </c>
      <c r="B113" s="70" t="s">
        <v>11</v>
      </c>
      <c r="C113" s="5" t="s">
        <v>57</v>
      </c>
      <c r="D113" s="5" t="s">
        <v>325</v>
      </c>
      <c r="E113" s="71" t="s">
        <v>20</v>
      </c>
      <c r="F113" s="83">
        <f t="shared" ref="F113:G113" si="36">+F114</f>
        <v>230</v>
      </c>
      <c r="G113" s="83">
        <f t="shared" si="36"/>
        <v>230</v>
      </c>
    </row>
    <row r="114" spans="1:7" s="21" customFormat="1" ht="20.25" x14ac:dyDescent="0.3">
      <c r="A114" s="45" t="s">
        <v>25</v>
      </c>
      <c r="B114" s="72" t="s">
        <v>11</v>
      </c>
      <c r="C114" s="6" t="s">
        <v>57</v>
      </c>
      <c r="D114" s="6" t="s">
        <v>325</v>
      </c>
      <c r="E114" s="73" t="s">
        <v>26</v>
      </c>
      <c r="F114" s="83">
        <v>230</v>
      </c>
      <c r="G114" s="83">
        <v>230</v>
      </c>
    </row>
    <row r="115" spans="1:7" ht="56.25" x14ac:dyDescent="0.3">
      <c r="A115" s="47" t="s">
        <v>474</v>
      </c>
      <c r="B115" s="72" t="s">
        <v>11</v>
      </c>
      <c r="C115" s="6" t="s">
        <v>57</v>
      </c>
      <c r="D115" s="6" t="s">
        <v>136</v>
      </c>
      <c r="E115" s="73"/>
      <c r="F115" s="83">
        <f t="shared" ref="F115:G115" si="37">+F116</f>
        <v>7043.0999999999995</v>
      </c>
      <c r="G115" s="83">
        <f t="shared" si="37"/>
        <v>7043.0999999999995</v>
      </c>
    </row>
    <row r="116" spans="1:7" ht="20.25" x14ac:dyDescent="0.3">
      <c r="A116" s="45" t="s">
        <v>297</v>
      </c>
      <c r="B116" s="70" t="s">
        <v>11</v>
      </c>
      <c r="C116" s="5" t="s">
        <v>57</v>
      </c>
      <c r="D116" s="6" t="s">
        <v>138</v>
      </c>
      <c r="E116" s="73"/>
      <c r="F116" s="83">
        <f t="shared" ref="F116:G116" si="38">+F117</f>
        <v>7043.0999999999995</v>
      </c>
      <c r="G116" s="83">
        <f t="shared" si="38"/>
        <v>7043.0999999999995</v>
      </c>
    </row>
    <row r="117" spans="1:7" ht="37.5" x14ac:dyDescent="0.3">
      <c r="A117" s="49" t="s">
        <v>14</v>
      </c>
      <c r="B117" s="72" t="s">
        <v>11</v>
      </c>
      <c r="C117" s="6" t="s">
        <v>57</v>
      </c>
      <c r="D117" s="6" t="s">
        <v>473</v>
      </c>
      <c r="E117" s="73"/>
      <c r="F117" s="83">
        <f t="shared" ref="F117:G117" si="39">F118+F122</f>
        <v>7043.0999999999995</v>
      </c>
      <c r="G117" s="83">
        <f t="shared" si="39"/>
        <v>7043.0999999999995</v>
      </c>
    </row>
    <row r="118" spans="1:7" ht="37.5" x14ac:dyDescent="0.3">
      <c r="A118" s="53" t="s">
        <v>67</v>
      </c>
      <c r="B118" s="70" t="s">
        <v>11</v>
      </c>
      <c r="C118" s="5" t="s">
        <v>57</v>
      </c>
      <c r="D118" s="5" t="s">
        <v>475</v>
      </c>
      <c r="E118" s="73"/>
      <c r="F118" s="84">
        <f t="shared" ref="F118:G118" si="40">+F119+F120+F121</f>
        <v>3774.3999999999996</v>
      </c>
      <c r="G118" s="84">
        <f t="shared" si="40"/>
        <v>3774.3999999999996</v>
      </c>
    </row>
    <row r="119" spans="1:7" s="21" customFormat="1" ht="20.25" x14ac:dyDescent="0.3">
      <c r="A119" s="50" t="s">
        <v>61</v>
      </c>
      <c r="B119" s="72" t="s">
        <v>11</v>
      </c>
      <c r="C119" s="6" t="s">
        <v>57</v>
      </c>
      <c r="D119" s="15" t="s">
        <v>475</v>
      </c>
      <c r="E119" s="75">
        <v>110</v>
      </c>
      <c r="F119" s="83">
        <v>2539.1999999999998</v>
      </c>
      <c r="G119" s="83">
        <v>2539.1999999999998</v>
      </c>
    </row>
    <row r="120" spans="1:7" s="21" customFormat="1" ht="37.5" x14ac:dyDescent="0.3">
      <c r="A120" s="51" t="s">
        <v>21</v>
      </c>
      <c r="B120" s="72" t="s">
        <v>11</v>
      </c>
      <c r="C120" s="6" t="s">
        <v>57</v>
      </c>
      <c r="D120" s="15" t="s">
        <v>475</v>
      </c>
      <c r="E120" s="75">
        <v>240</v>
      </c>
      <c r="F120" s="83">
        <v>1228.2</v>
      </c>
      <c r="G120" s="83">
        <v>1228.2</v>
      </c>
    </row>
    <row r="121" spans="1:7" s="21" customFormat="1" ht="20.25" x14ac:dyDescent="0.3">
      <c r="A121" s="51" t="s">
        <v>23</v>
      </c>
      <c r="B121" s="72" t="s">
        <v>11</v>
      </c>
      <c r="C121" s="6" t="s">
        <v>57</v>
      </c>
      <c r="D121" s="15" t="s">
        <v>475</v>
      </c>
      <c r="E121" s="75">
        <v>850</v>
      </c>
      <c r="F121" s="83">
        <v>7</v>
      </c>
      <c r="G121" s="83">
        <v>7</v>
      </c>
    </row>
    <row r="122" spans="1:7" ht="37.5" x14ac:dyDescent="0.3">
      <c r="A122" s="52" t="s">
        <v>16</v>
      </c>
      <c r="B122" s="70" t="s">
        <v>11</v>
      </c>
      <c r="C122" s="5" t="s">
        <v>57</v>
      </c>
      <c r="D122" s="6" t="s">
        <v>476</v>
      </c>
      <c r="E122" s="74"/>
      <c r="F122" s="84">
        <f t="shared" ref="F122:G122" si="41">+F123</f>
        <v>3268.7</v>
      </c>
      <c r="G122" s="84">
        <f t="shared" si="41"/>
        <v>3268.7</v>
      </c>
    </row>
    <row r="123" spans="1:7" s="21" customFormat="1" ht="20.25" x14ac:dyDescent="0.3">
      <c r="A123" s="45" t="s">
        <v>61</v>
      </c>
      <c r="B123" s="70" t="s">
        <v>11</v>
      </c>
      <c r="C123" s="5" t="s">
        <v>57</v>
      </c>
      <c r="D123" s="6" t="s">
        <v>476</v>
      </c>
      <c r="E123" s="73" t="s">
        <v>62</v>
      </c>
      <c r="F123" s="83">
        <v>3268.7</v>
      </c>
      <c r="G123" s="83">
        <v>3268.7</v>
      </c>
    </row>
    <row r="124" spans="1:7" ht="45" customHeight="1" x14ac:dyDescent="0.3">
      <c r="A124" s="47" t="s">
        <v>310</v>
      </c>
      <c r="B124" s="72" t="s">
        <v>11</v>
      </c>
      <c r="C124" s="6" t="s">
        <v>57</v>
      </c>
      <c r="D124" s="6" t="s">
        <v>15</v>
      </c>
      <c r="E124" s="73"/>
      <c r="F124" s="83">
        <f t="shared" ref="F124:G125" si="42">+F125</f>
        <v>65241.5</v>
      </c>
      <c r="G124" s="83">
        <f t="shared" si="42"/>
        <v>65241.5</v>
      </c>
    </row>
    <row r="125" spans="1:7" ht="20.25" x14ac:dyDescent="0.3">
      <c r="A125" s="47" t="s">
        <v>297</v>
      </c>
      <c r="B125" s="72" t="s">
        <v>11</v>
      </c>
      <c r="C125" s="6" t="s">
        <v>57</v>
      </c>
      <c r="D125" s="6" t="s">
        <v>312</v>
      </c>
      <c r="E125" s="73"/>
      <c r="F125" s="83">
        <f t="shared" si="42"/>
        <v>65241.5</v>
      </c>
      <c r="G125" s="83">
        <f t="shared" si="42"/>
        <v>65241.5</v>
      </c>
    </row>
    <row r="126" spans="1:7" s="16" customFormat="1" ht="20.25" x14ac:dyDescent="0.3">
      <c r="A126" s="45" t="s">
        <v>569</v>
      </c>
      <c r="B126" s="70" t="s">
        <v>11</v>
      </c>
      <c r="C126" s="5" t="s">
        <v>57</v>
      </c>
      <c r="D126" s="6" t="s">
        <v>311</v>
      </c>
      <c r="E126" s="74"/>
      <c r="F126" s="84">
        <f>+F127+F132+F130</f>
        <v>65241.5</v>
      </c>
      <c r="G126" s="84">
        <f>+G127+G132+G130</f>
        <v>65241.5</v>
      </c>
    </row>
    <row r="127" spans="1:7" s="16" customFormat="1" ht="37.5" x14ac:dyDescent="0.3">
      <c r="A127" s="44" t="s">
        <v>69</v>
      </c>
      <c r="B127" s="72" t="s">
        <v>11</v>
      </c>
      <c r="C127" s="6" t="s">
        <v>57</v>
      </c>
      <c r="D127" s="38" t="s">
        <v>327</v>
      </c>
      <c r="E127" s="73"/>
      <c r="F127" s="83">
        <f t="shared" ref="F127:G127" si="43">+F128+F129</f>
        <v>26054.699999999997</v>
      </c>
      <c r="G127" s="83">
        <f t="shared" si="43"/>
        <v>26054.699999999997</v>
      </c>
    </row>
    <row r="128" spans="1:7" s="22" customFormat="1" ht="20.25" x14ac:dyDescent="0.3">
      <c r="A128" s="45" t="s">
        <v>70</v>
      </c>
      <c r="B128" s="72" t="s">
        <v>11</v>
      </c>
      <c r="C128" s="6" t="s">
        <v>57</v>
      </c>
      <c r="D128" s="38" t="s">
        <v>327</v>
      </c>
      <c r="E128" s="73" t="s">
        <v>62</v>
      </c>
      <c r="F128" s="83">
        <v>23644.799999999996</v>
      </c>
      <c r="G128" s="83">
        <v>23644.799999999996</v>
      </c>
    </row>
    <row r="129" spans="1:7" s="22" customFormat="1" ht="37.5" x14ac:dyDescent="0.3">
      <c r="A129" s="45" t="s">
        <v>21</v>
      </c>
      <c r="B129" s="72" t="s">
        <v>11</v>
      </c>
      <c r="C129" s="6" t="s">
        <v>57</v>
      </c>
      <c r="D129" s="38" t="s">
        <v>327</v>
      </c>
      <c r="E129" s="73" t="s">
        <v>22</v>
      </c>
      <c r="F129" s="83">
        <v>2409.9</v>
      </c>
      <c r="G129" s="83">
        <v>2409.9</v>
      </c>
    </row>
    <row r="130" spans="1:7" s="22" customFormat="1" ht="37.5" x14ac:dyDescent="0.3">
      <c r="A130" s="44" t="s">
        <v>557</v>
      </c>
      <c r="B130" s="72" t="s">
        <v>11</v>
      </c>
      <c r="C130" s="6" t="s">
        <v>57</v>
      </c>
      <c r="D130" s="38" t="s">
        <v>558</v>
      </c>
      <c r="E130" s="73"/>
      <c r="F130" s="83">
        <f>+F131</f>
        <v>83</v>
      </c>
      <c r="G130" s="83">
        <f>+G131</f>
        <v>83</v>
      </c>
    </row>
    <row r="131" spans="1:7" s="22" customFormat="1" ht="37.5" x14ac:dyDescent="0.3">
      <c r="A131" s="45" t="s">
        <v>21</v>
      </c>
      <c r="B131" s="72" t="s">
        <v>11</v>
      </c>
      <c r="C131" s="6" t="s">
        <v>57</v>
      </c>
      <c r="D131" s="38" t="s">
        <v>558</v>
      </c>
      <c r="E131" s="73" t="s">
        <v>22</v>
      </c>
      <c r="F131" s="83">
        <v>83</v>
      </c>
      <c r="G131" s="83">
        <v>83</v>
      </c>
    </row>
    <row r="132" spans="1:7" s="16" customFormat="1" ht="37.5" x14ac:dyDescent="0.3">
      <c r="A132" s="52" t="s">
        <v>16</v>
      </c>
      <c r="B132" s="70" t="s">
        <v>11</v>
      </c>
      <c r="C132" s="5" t="s">
        <v>57</v>
      </c>
      <c r="D132" s="6" t="s">
        <v>315</v>
      </c>
      <c r="E132" s="74"/>
      <c r="F132" s="83">
        <f t="shared" ref="F132:G132" si="44">+F133</f>
        <v>39103.800000000003</v>
      </c>
      <c r="G132" s="83">
        <f t="shared" si="44"/>
        <v>39103.800000000003</v>
      </c>
    </row>
    <row r="133" spans="1:7" s="22" customFormat="1" ht="20.25" x14ac:dyDescent="0.3">
      <c r="A133" s="45" t="s">
        <v>61</v>
      </c>
      <c r="B133" s="70" t="s">
        <v>11</v>
      </c>
      <c r="C133" s="5" t="s">
        <v>57</v>
      </c>
      <c r="D133" s="6" t="s">
        <v>315</v>
      </c>
      <c r="E133" s="73" t="s">
        <v>62</v>
      </c>
      <c r="F133" s="83">
        <v>39103.800000000003</v>
      </c>
      <c r="G133" s="83">
        <v>39103.800000000003</v>
      </c>
    </row>
    <row r="134" spans="1:7" s="16" customFormat="1" ht="37.5" x14ac:dyDescent="0.3">
      <c r="A134" s="54" t="s">
        <v>532</v>
      </c>
      <c r="B134" s="70" t="s">
        <v>11</v>
      </c>
      <c r="C134" s="5" t="s">
        <v>57</v>
      </c>
      <c r="D134" s="5" t="s">
        <v>125</v>
      </c>
      <c r="E134" s="71"/>
      <c r="F134" s="84">
        <f t="shared" ref="F134:G135" si="45">F135</f>
        <v>350</v>
      </c>
      <c r="G134" s="84">
        <f t="shared" si="45"/>
        <v>350</v>
      </c>
    </row>
    <row r="135" spans="1:7" s="16" customFormat="1" ht="20.25" x14ac:dyDescent="0.3">
      <c r="A135" s="54" t="s">
        <v>297</v>
      </c>
      <c r="B135" s="70" t="s">
        <v>11</v>
      </c>
      <c r="C135" s="5" t="s">
        <v>57</v>
      </c>
      <c r="D135" s="5" t="s">
        <v>274</v>
      </c>
      <c r="E135" s="71"/>
      <c r="F135" s="84">
        <f t="shared" si="45"/>
        <v>350</v>
      </c>
      <c r="G135" s="84">
        <f t="shared" si="45"/>
        <v>350</v>
      </c>
    </row>
    <row r="136" spans="1:7" s="16" customFormat="1" ht="20.25" x14ac:dyDescent="0.3">
      <c r="A136" s="54" t="s">
        <v>533</v>
      </c>
      <c r="B136" s="72" t="s">
        <v>11</v>
      </c>
      <c r="C136" s="6" t="s">
        <v>57</v>
      </c>
      <c r="D136" s="5" t="s">
        <v>275</v>
      </c>
      <c r="E136" s="73"/>
      <c r="F136" s="83">
        <f>F137+F139</f>
        <v>350</v>
      </c>
      <c r="G136" s="83">
        <f>G137+G139</f>
        <v>350</v>
      </c>
    </row>
    <row r="137" spans="1:7" s="16" customFormat="1" ht="37.5" x14ac:dyDescent="0.3">
      <c r="A137" s="54" t="s">
        <v>563</v>
      </c>
      <c r="B137" s="72" t="s">
        <v>11</v>
      </c>
      <c r="C137" s="6" t="s">
        <v>57</v>
      </c>
      <c r="D137" s="5" t="s">
        <v>534</v>
      </c>
      <c r="E137" s="73"/>
      <c r="F137" s="83">
        <f t="shared" ref="F137:G137" si="46">F138</f>
        <v>100</v>
      </c>
      <c r="G137" s="83">
        <f t="shared" si="46"/>
        <v>100</v>
      </c>
    </row>
    <row r="138" spans="1:7" s="23" customFormat="1" ht="37.5" x14ac:dyDescent="0.3">
      <c r="A138" s="51" t="s">
        <v>21</v>
      </c>
      <c r="B138" s="72" t="s">
        <v>11</v>
      </c>
      <c r="C138" s="6" t="s">
        <v>57</v>
      </c>
      <c r="D138" s="5" t="s">
        <v>534</v>
      </c>
      <c r="E138" s="75">
        <v>240</v>
      </c>
      <c r="F138" s="83">
        <v>100</v>
      </c>
      <c r="G138" s="83">
        <v>100</v>
      </c>
    </row>
    <row r="139" spans="1:7" s="16" customFormat="1" ht="37.5" x14ac:dyDescent="0.3">
      <c r="A139" s="54" t="s">
        <v>567</v>
      </c>
      <c r="B139" s="72" t="s">
        <v>11</v>
      </c>
      <c r="C139" s="6" t="s">
        <v>57</v>
      </c>
      <c r="D139" s="5" t="s">
        <v>535</v>
      </c>
      <c r="E139" s="73"/>
      <c r="F139" s="83">
        <f t="shared" ref="F139:G139" si="47">+F140</f>
        <v>250</v>
      </c>
      <c r="G139" s="83">
        <f t="shared" si="47"/>
        <v>250</v>
      </c>
    </row>
    <row r="140" spans="1:7" s="23" customFormat="1" ht="37.5" x14ac:dyDescent="0.3">
      <c r="A140" s="51" t="s">
        <v>21</v>
      </c>
      <c r="B140" s="72" t="s">
        <v>11</v>
      </c>
      <c r="C140" s="6" t="s">
        <v>57</v>
      </c>
      <c r="D140" s="5" t="s">
        <v>535</v>
      </c>
      <c r="E140" s="75">
        <v>240</v>
      </c>
      <c r="F140" s="83">
        <v>250</v>
      </c>
      <c r="G140" s="83">
        <v>250</v>
      </c>
    </row>
    <row r="141" spans="1:7" ht="61.5" customHeight="1" x14ac:dyDescent="0.3">
      <c r="A141" s="45" t="s">
        <v>501</v>
      </c>
      <c r="B141" s="70" t="s">
        <v>11</v>
      </c>
      <c r="C141" s="5" t="s">
        <v>57</v>
      </c>
      <c r="D141" s="5" t="s">
        <v>71</v>
      </c>
      <c r="E141" s="71"/>
      <c r="F141" s="83">
        <f>F142+F146</f>
        <v>27248</v>
      </c>
      <c r="G141" s="83">
        <f>G142+G146</f>
        <v>27248</v>
      </c>
    </row>
    <row r="142" spans="1:7" ht="37.5" x14ac:dyDescent="0.3">
      <c r="A142" s="45" t="s">
        <v>391</v>
      </c>
      <c r="B142" s="70" t="s">
        <v>11</v>
      </c>
      <c r="C142" s="5" t="s">
        <v>57</v>
      </c>
      <c r="D142" s="5" t="s">
        <v>505</v>
      </c>
      <c r="E142" s="71"/>
      <c r="F142" s="83">
        <f t="shared" ref="F142:G142" si="48">F143</f>
        <v>300</v>
      </c>
      <c r="G142" s="83">
        <f t="shared" si="48"/>
        <v>300</v>
      </c>
    </row>
    <row r="143" spans="1:7" ht="37.5" x14ac:dyDescent="0.3">
      <c r="A143" s="52" t="s">
        <v>73</v>
      </c>
      <c r="B143" s="70" t="s">
        <v>11</v>
      </c>
      <c r="C143" s="5" t="s">
        <v>57</v>
      </c>
      <c r="D143" s="5" t="s">
        <v>513</v>
      </c>
      <c r="E143" s="71" t="s">
        <v>20</v>
      </c>
      <c r="F143" s="83">
        <f>F144</f>
        <v>300</v>
      </c>
      <c r="G143" s="83">
        <f>G144</f>
        <v>300</v>
      </c>
    </row>
    <row r="144" spans="1:7" ht="37.5" x14ac:dyDescent="0.3">
      <c r="A144" s="45" t="s">
        <v>515</v>
      </c>
      <c r="B144" s="70" t="s">
        <v>11</v>
      </c>
      <c r="C144" s="5" t="s">
        <v>57</v>
      </c>
      <c r="D144" s="5" t="s">
        <v>514</v>
      </c>
      <c r="E144" s="71" t="s">
        <v>20</v>
      </c>
      <c r="F144" s="83">
        <f t="shared" ref="F144:G144" si="49">F145</f>
        <v>300</v>
      </c>
      <c r="G144" s="83">
        <f t="shared" si="49"/>
        <v>300</v>
      </c>
    </row>
    <row r="145" spans="1:7" s="21" customFormat="1" ht="37.5" x14ac:dyDescent="0.3">
      <c r="A145" s="45" t="s">
        <v>21</v>
      </c>
      <c r="B145" s="72" t="s">
        <v>11</v>
      </c>
      <c r="C145" s="6" t="s">
        <v>57</v>
      </c>
      <c r="D145" s="6" t="s">
        <v>514</v>
      </c>
      <c r="E145" s="73" t="s">
        <v>22</v>
      </c>
      <c r="F145" s="83">
        <v>300</v>
      </c>
      <c r="G145" s="83">
        <v>300</v>
      </c>
    </row>
    <row r="146" spans="1:7" ht="20.25" x14ac:dyDescent="0.3">
      <c r="A146" s="45" t="s">
        <v>297</v>
      </c>
      <c r="B146" s="70" t="s">
        <v>11</v>
      </c>
      <c r="C146" s="5" t="s">
        <v>57</v>
      </c>
      <c r="D146" s="5" t="s">
        <v>502</v>
      </c>
      <c r="E146" s="71"/>
      <c r="F146" s="83">
        <f t="shared" ref="F146:G146" si="50">+F147+F153</f>
        <v>26948</v>
      </c>
      <c r="G146" s="83">
        <f t="shared" si="50"/>
        <v>26948</v>
      </c>
    </row>
    <row r="147" spans="1:7" ht="37.5" x14ac:dyDescent="0.3">
      <c r="A147" s="45" t="s">
        <v>14</v>
      </c>
      <c r="B147" s="70" t="s">
        <v>11</v>
      </c>
      <c r="C147" s="5" t="s">
        <v>57</v>
      </c>
      <c r="D147" s="5" t="s">
        <v>328</v>
      </c>
      <c r="E147" s="71" t="s">
        <v>20</v>
      </c>
      <c r="F147" s="83">
        <f t="shared" ref="F147:G147" si="51">F148+F151</f>
        <v>16848.599999999999</v>
      </c>
      <c r="G147" s="83">
        <f t="shared" si="51"/>
        <v>16848.599999999999</v>
      </c>
    </row>
    <row r="148" spans="1:7" ht="30" customHeight="1" x14ac:dyDescent="0.3">
      <c r="A148" s="52" t="s">
        <v>72</v>
      </c>
      <c r="B148" s="70" t="s">
        <v>11</v>
      </c>
      <c r="C148" s="5" t="s">
        <v>57</v>
      </c>
      <c r="D148" s="5" t="s">
        <v>329</v>
      </c>
      <c r="E148" s="71" t="s">
        <v>20</v>
      </c>
      <c r="F148" s="83">
        <f t="shared" ref="F148:G148" si="52">+F149+F150</f>
        <v>11371.099999999999</v>
      </c>
      <c r="G148" s="83">
        <f t="shared" si="52"/>
        <v>11371.099999999999</v>
      </c>
    </row>
    <row r="149" spans="1:7" s="21" customFormat="1" ht="37.5" x14ac:dyDescent="0.3">
      <c r="A149" s="45" t="s">
        <v>35</v>
      </c>
      <c r="B149" s="72" t="s">
        <v>11</v>
      </c>
      <c r="C149" s="6" t="s">
        <v>57</v>
      </c>
      <c r="D149" s="6" t="s">
        <v>329</v>
      </c>
      <c r="E149" s="73" t="s">
        <v>36</v>
      </c>
      <c r="F149" s="83">
        <v>10592.3</v>
      </c>
      <c r="G149" s="83">
        <v>10592.3</v>
      </c>
    </row>
    <row r="150" spans="1:7" s="21" customFormat="1" ht="37.5" x14ac:dyDescent="0.3">
      <c r="A150" s="45" t="s">
        <v>21</v>
      </c>
      <c r="B150" s="72" t="s">
        <v>11</v>
      </c>
      <c r="C150" s="6" t="s">
        <v>57</v>
      </c>
      <c r="D150" s="6" t="s">
        <v>329</v>
      </c>
      <c r="E150" s="73" t="s">
        <v>22</v>
      </c>
      <c r="F150" s="83">
        <v>778.8</v>
      </c>
      <c r="G150" s="83">
        <v>778.8</v>
      </c>
    </row>
    <row r="151" spans="1:7" ht="37.5" x14ac:dyDescent="0.3">
      <c r="A151" s="43" t="s">
        <v>16</v>
      </c>
      <c r="B151" s="70" t="s">
        <v>11</v>
      </c>
      <c r="C151" s="5" t="s">
        <v>57</v>
      </c>
      <c r="D151" s="5" t="s">
        <v>330</v>
      </c>
      <c r="E151" s="71" t="s">
        <v>20</v>
      </c>
      <c r="F151" s="83">
        <f t="shared" ref="F151:G151" si="53">+F152</f>
        <v>5477.5</v>
      </c>
      <c r="G151" s="83">
        <f t="shared" si="53"/>
        <v>5477.5</v>
      </c>
    </row>
    <row r="152" spans="1:7" s="21" customFormat="1" ht="37.5" x14ac:dyDescent="0.3">
      <c r="A152" s="45" t="s">
        <v>35</v>
      </c>
      <c r="B152" s="72" t="s">
        <v>11</v>
      </c>
      <c r="C152" s="6" t="s">
        <v>57</v>
      </c>
      <c r="D152" s="6" t="s">
        <v>330</v>
      </c>
      <c r="E152" s="73" t="s">
        <v>36</v>
      </c>
      <c r="F152" s="83">
        <v>5477.5</v>
      </c>
      <c r="G152" s="83">
        <v>5477.5</v>
      </c>
    </row>
    <row r="153" spans="1:7" ht="37.5" x14ac:dyDescent="0.3">
      <c r="A153" s="52" t="s">
        <v>73</v>
      </c>
      <c r="B153" s="70" t="s">
        <v>11</v>
      </c>
      <c r="C153" s="5" t="s">
        <v>57</v>
      </c>
      <c r="D153" s="5" t="s">
        <v>503</v>
      </c>
      <c r="E153" s="71" t="s">
        <v>20</v>
      </c>
      <c r="F153" s="83">
        <f>F154+F156+F159</f>
        <v>10099.400000000001</v>
      </c>
      <c r="G153" s="83">
        <f>G154+G156+G159</f>
        <v>10099.400000000001</v>
      </c>
    </row>
    <row r="154" spans="1:7" ht="20.25" x14ac:dyDescent="0.3">
      <c r="A154" s="45" t="s">
        <v>286</v>
      </c>
      <c r="B154" s="70" t="s">
        <v>11</v>
      </c>
      <c r="C154" s="5" t="s">
        <v>57</v>
      </c>
      <c r="D154" s="5" t="s">
        <v>510</v>
      </c>
      <c r="E154" s="71" t="s">
        <v>20</v>
      </c>
      <c r="F154" s="83">
        <f t="shared" ref="F154:G154" si="54">SUM(F155)</f>
        <v>1322.9</v>
      </c>
      <c r="G154" s="83">
        <f t="shared" si="54"/>
        <v>1322.9</v>
      </c>
    </row>
    <row r="155" spans="1:7" s="21" customFormat="1" ht="37.5" x14ac:dyDescent="0.3">
      <c r="A155" s="45" t="s">
        <v>21</v>
      </c>
      <c r="B155" s="72" t="s">
        <v>11</v>
      </c>
      <c r="C155" s="6" t="s">
        <v>57</v>
      </c>
      <c r="D155" s="6" t="s">
        <v>510</v>
      </c>
      <c r="E155" s="73" t="s">
        <v>22</v>
      </c>
      <c r="F155" s="83">
        <v>1322.9</v>
      </c>
      <c r="G155" s="83">
        <v>1322.9</v>
      </c>
    </row>
    <row r="156" spans="1:7" ht="37.5" x14ac:dyDescent="0.3">
      <c r="A156" s="45" t="s">
        <v>564</v>
      </c>
      <c r="B156" s="70" t="s">
        <v>11</v>
      </c>
      <c r="C156" s="5" t="s">
        <v>57</v>
      </c>
      <c r="D156" s="5" t="s">
        <v>511</v>
      </c>
      <c r="E156" s="71" t="s">
        <v>20</v>
      </c>
      <c r="F156" s="83">
        <f t="shared" ref="F156:G156" si="55">SUM(F157:F158)</f>
        <v>6690.2</v>
      </c>
      <c r="G156" s="83">
        <f t="shared" si="55"/>
        <v>6690.2</v>
      </c>
    </row>
    <row r="157" spans="1:7" s="21" customFormat="1" ht="37.5" x14ac:dyDescent="0.3">
      <c r="A157" s="45" t="s">
        <v>21</v>
      </c>
      <c r="B157" s="72" t="s">
        <v>11</v>
      </c>
      <c r="C157" s="6" t="s">
        <v>57</v>
      </c>
      <c r="D157" s="6" t="s">
        <v>511</v>
      </c>
      <c r="E157" s="73" t="s">
        <v>22</v>
      </c>
      <c r="F157" s="83">
        <v>6490.2</v>
      </c>
      <c r="G157" s="83">
        <v>6490.2</v>
      </c>
    </row>
    <row r="158" spans="1:7" s="21" customFormat="1" ht="20.25" x14ac:dyDescent="0.3">
      <c r="A158" s="45" t="s">
        <v>23</v>
      </c>
      <c r="B158" s="72" t="s">
        <v>11</v>
      </c>
      <c r="C158" s="6" t="s">
        <v>57</v>
      </c>
      <c r="D158" s="6" t="s">
        <v>511</v>
      </c>
      <c r="E158" s="73" t="s">
        <v>24</v>
      </c>
      <c r="F158" s="83">
        <v>200</v>
      </c>
      <c r="G158" s="83">
        <v>200</v>
      </c>
    </row>
    <row r="159" spans="1:7" ht="21" customHeight="1" x14ac:dyDescent="0.3">
      <c r="A159" s="45" t="s">
        <v>285</v>
      </c>
      <c r="B159" s="70" t="s">
        <v>11</v>
      </c>
      <c r="C159" s="5" t="s">
        <v>57</v>
      </c>
      <c r="D159" s="5" t="s">
        <v>512</v>
      </c>
      <c r="E159" s="71" t="s">
        <v>20</v>
      </c>
      <c r="F159" s="83">
        <f t="shared" ref="F159:G159" si="56">F160+F161</f>
        <v>2086.3000000000002</v>
      </c>
      <c r="G159" s="83">
        <f t="shared" si="56"/>
        <v>2086.3000000000002</v>
      </c>
    </row>
    <row r="160" spans="1:7" s="21" customFormat="1" ht="37.5" x14ac:dyDescent="0.3">
      <c r="A160" s="45" t="s">
        <v>21</v>
      </c>
      <c r="B160" s="72" t="s">
        <v>11</v>
      </c>
      <c r="C160" s="6" t="s">
        <v>57</v>
      </c>
      <c r="D160" s="6" t="s">
        <v>512</v>
      </c>
      <c r="E160" s="73" t="s">
        <v>22</v>
      </c>
      <c r="F160" s="83">
        <v>2073</v>
      </c>
      <c r="G160" s="83">
        <v>2073</v>
      </c>
    </row>
    <row r="161" spans="1:7" s="21" customFormat="1" ht="20.25" x14ac:dyDescent="0.3">
      <c r="A161" s="45" t="s">
        <v>23</v>
      </c>
      <c r="B161" s="72" t="s">
        <v>11</v>
      </c>
      <c r="C161" s="6" t="s">
        <v>57</v>
      </c>
      <c r="D161" s="6" t="s">
        <v>512</v>
      </c>
      <c r="E161" s="73" t="s">
        <v>24</v>
      </c>
      <c r="F161" s="83">
        <v>13.3</v>
      </c>
      <c r="G161" s="83">
        <v>13.3</v>
      </c>
    </row>
    <row r="162" spans="1:7" s="19" customFormat="1" ht="25.5" customHeight="1" x14ac:dyDescent="0.3">
      <c r="A162" s="55" t="s">
        <v>74</v>
      </c>
      <c r="B162" s="76" t="s">
        <v>1</v>
      </c>
      <c r="C162" s="9" t="s">
        <v>0</v>
      </c>
      <c r="D162" s="9"/>
      <c r="E162" s="77"/>
      <c r="F162" s="85">
        <f t="shared" ref="F162:G162" si="57">+F163</f>
        <v>1983.2</v>
      </c>
      <c r="G162" s="85">
        <f t="shared" si="57"/>
        <v>2054</v>
      </c>
    </row>
    <row r="163" spans="1:7" s="8" customFormat="1" ht="20.25" x14ac:dyDescent="0.3">
      <c r="A163" s="43" t="s">
        <v>75</v>
      </c>
      <c r="B163" s="70" t="s">
        <v>1</v>
      </c>
      <c r="C163" s="5" t="s">
        <v>18</v>
      </c>
      <c r="D163" s="5"/>
      <c r="E163" s="71"/>
      <c r="F163" s="83">
        <f t="shared" ref="F163:G165" si="58">+F164</f>
        <v>1983.2</v>
      </c>
      <c r="G163" s="83">
        <f t="shared" si="58"/>
        <v>2054</v>
      </c>
    </row>
    <row r="164" spans="1:7" s="8" customFormat="1" ht="63.75" customHeight="1" x14ac:dyDescent="0.3">
      <c r="A164" s="43" t="s">
        <v>295</v>
      </c>
      <c r="B164" s="70" t="s">
        <v>1</v>
      </c>
      <c r="C164" s="5" t="s">
        <v>18</v>
      </c>
      <c r="D164" s="5" t="s">
        <v>6</v>
      </c>
      <c r="E164" s="77"/>
      <c r="F164" s="83">
        <f t="shared" si="58"/>
        <v>1983.2</v>
      </c>
      <c r="G164" s="83">
        <f t="shared" si="58"/>
        <v>2054</v>
      </c>
    </row>
    <row r="165" spans="1:7" s="8" customFormat="1" ht="20.25" x14ac:dyDescent="0.3">
      <c r="A165" s="43" t="s">
        <v>297</v>
      </c>
      <c r="B165" s="70" t="s">
        <v>1</v>
      </c>
      <c r="C165" s="5" t="s">
        <v>18</v>
      </c>
      <c r="D165" s="5" t="s">
        <v>296</v>
      </c>
      <c r="E165" s="77"/>
      <c r="F165" s="83">
        <f t="shared" si="58"/>
        <v>1983.2</v>
      </c>
      <c r="G165" s="83">
        <f t="shared" si="58"/>
        <v>2054</v>
      </c>
    </row>
    <row r="166" spans="1:7" ht="37.5" x14ac:dyDescent="0.3">
      <c r="A166" s="44" t="s">
        <v>14</v>
      </c>
      <c r="B166" s="70" t="s">
        <v>1</v>
      </c>
      <c r="C166" s="5" t="s">
        <v>18</v>
      </c>
      <c r="D166" s="38" t="s">
        <v>331</v>
      </c>
      <c r="E166" s="71"/>
      <c r="F166" s="83">
        <f t="shared" ref="F166:G166" si="59">F167</f>
        <v>1983.2</v>
      </c>
      <c r="G166" s="83">
        <f t="shared" si="59"/>
        <v>2054</v>
      </c>
    </row>
    <row r="167" spans="1:7" ht="22.5" customHeight="1" x14ac:dyDescent="0.3">
      <c r="A167" s="49" t="s">
        <v>332</v>
      </c>
      <c r="B167" s="70" t="s">
        <v>1</v>
      </c>
      <c r="C167" s="5" t="s">
        <v>18</v>
      </c>
      <c r="D167" s="38" t="s">
        <v>333</v>
      </c>
      <c r="E167" s="71"/>
      <c r="F167" s="83">
        <f>F168</f>
        <v>1983.2</v>
      </c>
      <c r="G167" s="83">
        <f>G168</f>
        <v>2054</v>
      </c>
    </row>
    <row r="168" spans="1:7" s="21" customFormat="1" ht="37.5" x14ac:dyDescent="0.3">
      <c r="A168" s="45" t="s">
        <v>35</v>
      </c>
      <c r="B168" s="70" t="s">
        <v>1</v>
      </c>
      <c r="C168" s="5" t="s">
        <v>18</v>
      </c>
      <c r="D168" s="38" t="s">
        <v>333</v>
      </c>
      <c r="E168" s="71" t="s">
        <v>36</v>
      </c>
      <c r="F168" s="83">
        <v>1983.2</v>
      </c>
      <c r="G168" s="83">
        <v>2054</v>
      </c>
    </row>
    <row r="169" spans="1:7" s="19" customFormat="1" ht="45" customHeight="1" x14ac:dyDescent="0.3">
      <c r="A169" s="55" t="s">
        <v>77</v>
      </c>
      <c r="B169" s="76" t="s">
        <v>18</v>
      </c>
      <c r="C169" s="9" t="s">
        <v>0</v>
      </c>
      <c r="D169" s="9"/>
      <c r="E169" s="77"/>
      <c r="F169" s="85">
        <f t="shared" ref="F169:G169" si="60">F170+F191</f>
        <v>12696.699999999999</v>
      </c>
      <c r="G169" s="85">
        <f t="shared" si="60"/>
        <v>13490.699999999999</v>
      </c>
    </row>
    <row r="170" spans="1:7" s="8" customFormat="1" ht="56.25" x14ac:dyDescent="0.3">
      <c r="A170" s="46" t="s">
        <v>78</v>
      </c>
      <c r="B170" s="72" t="s">
        <v>18</v>
      </c>
      <c r="C170" s="6" t="s">
        <v>79</v>
      </c>
      <c r="D170" s="6"/>
      <c r="E170" s="73"/>
      <c r="F170" s="84">
        <f t="shared" ref="F170:G170" si="61">+F171</f>
        <v>9872.2999999999993</v>
      </c>
      <c r="G170" s="84">
        <f t="shared" si="61"/>
        <v>10666.3</v>
      </c>
    </row>
    <row r="171" spans="1:7" ht="66" customHeight="1" x14ac:dyDescent="0.3">
      <c r="A171" s="44" t="s">
        <v>420</v>
      </c>
      <c r="B171" s="70" t="s">
        <v>18</v>
      </c>
      <c r="C171" s="5" t="s">
        <v>79</v>
      </c>
      <c r="D171" s="38" t="s">
        <v>80</v>
      </c>
      <c r="E171" s="71"/>
      <c r="F171" s="83">
        <f t="shared" ref="F171:G171" si="62">F176+F181+F172</f>
        <v>9872.2999999999993</v>
      </c>
      <c r="G171" s="83">
        <f t="shared" si="62"/>
        <v>10666.3</v>
      </c>
    </row>
    <row r="172" spans="1:7" ht="37.5" x14ac:dyDescent="0.3">
      <c r="A172" s="49" t="s">
        <v>391</v>
      </c>
      <c r="B172" s="70" t="s">
        <v>18</v>
      </c>
      <c r="C172" s="5" t="s">
        <v>79</v>
      </c>
      <c r="D172" s="38" t="s">
        <v>421</v>
      </c>
      <c r="E172" s="71"/>
      <c r="F172" s="83">
        <f t="shared" ref="F172:G173" si="63">F173</f>
        <v>2779</v>
      </c>
      <c r="G172" s="83">
        <f t="shared" si="63"/>
        <v>3573</v>
      </c>
    </row>
    <row r="173" spans="1:7" ht="20.25" x14ac:dyDescent="0.3">
      <c r="A173" s="56" t="s">
        <v>13</v>
      </c>
      <c r="B173" s="70" t="s">
        <v>18</v>
      </c>
      <c r="C173" s="5" t="s">
        <v>79</v>
      </c>
      <c r="D173" s="38" t="s">
        <v>422</v>
      </c>
      <c r="E173" s="71"/>
      <c r="F173" s="83">
        <f t="shared" si="63"/>
        <v>2779</v>
      </c>
      <c r="G173" s="83">
        <f t="shared" si="63"/>
        <v>3573</v>
      </c>
    </row>
    <row r="174" spans="1:7" ht="39.75" customHeight="1" x14ac:dyDescent="0.3">
      <c r="A174" s="49" t="s">
        <v>423</v>
      </c>
      <c r="B174" s="70" t="s">
        <v>18</v>
      </c>
      <c r="C174" s="5" t="s">
        <v>79</v>
      </c>
      <c r="D174" s="38" t="s">
        <v>553</v>
      </c>
      <c r="E174" s="73"/>
      <c r="F174" s="83">
        <f t="shared" ref="F174:G174" si="64">SUM(F175)</f>
        <v>2779</v>
      </c>
      <c r="G174" s="83">
        <f t="shared" si="64"/>
        <v>3573</v>
      </c>
    </row>
    <row r="175" spans="1:7" ht="37.5" x14ac:dyDescent="0.3">
      <c r="A175" s="45" t="s">
        <v>21</v>
      </c>
      <c r="B175" s="72" t="s">
        <v>18</v>
      </c>
      <c r="C175" s="6" t="s">
        <v>79</v>
      </c>
      <c r="D175" s="38" t="s">
        <v>553</v>
      </c>
      <c r="E175" s="73" t="s">
        <v>22</v>
      </c>
      <c r="F175" s="83">
        <v>2779</v>
      </c>
      <c r="G175" s="83">
        <v>3573</v>
      </c>
    </row>
    <row r="176" spans="1:7" ht="37.5" x14ac:dyDescent="0.3">
      <c r="A176" s="49" t="s">
        <v>326</v>
      </c>
      <c r="B176" s="70" t="s">
        <v>18</v>
      </c>
      <c r="C176" s="5" t="s">
        <v>79</v>
      </c>
      <c r="D176" s="29" t="s">
        <v>424</v>
      </c>
      <c r="E176" s="73"/>
      <c r="F176" s="83">
        <f t="shared" ref="F176:G177" si="65">F177</f>
        <v>3817.3</v>
      </c>
      <c r="G176" s="83">
        <f t="shared" si="65"/>
        <v>3817.3</v>
      </c>
    </row>
    <row r="177" spans="1:7" ht="20.25" x14ac:dyDescent="0.3">
      <c r="A177" s="44" t="s">
        <v>19</v>
      </c>
      <c r="B177" s="70" t="s">
        <v>18</v>
      </c>
      <c r="C177" s="5" t="s">
        <v>79</v>
      </c>
      <c r="D177" s="29" t="s">
        <v>425</v>
      </c>
      <c r="E177" s="71" t="s">
        <v>20</v>
      </c>
      <c r="F177" s="83">
        <f t="shared" si="65"/>
        <v>3817.3</v>
      </c>
      <c r="G177" s="83">
        <f t="shared" si="65"/>
        <v>3817.3</v>
      </c>
    </row>
    <row r="178" spans="1:7" ht="37.5" x14ac:dyDescent="0.3">
      <c r="A178" s="52" t="s">
        <v>81</v>
      </c>
      <c r="B178" s="70" t="s">
        <v>18</v>
      </c>
      <c r="C178" s="5" t="s">
        <v>79</v>
      </c>
      <c r="D178" s="38" t="s">
        <v>426</v>
      </c>
      <c r="E178" s="71" t="s">
        <v>20</v>
      </c>
      <c r="F178" s="83">
        <f t="shared" ref="F178:G178" si="66">F179+F180</f>
        <v>3817.3</v>
      </c>
      <c r="G178" s="83">
        <f t="shared" si="66"/>
        <v>3817.3</v>
      </c>
    </row>
    <row r="179" spans="1:7" s="21" customFormat="1" ht="37.5" x14ac:dyDescent="0.3">
      <c r="A179" s="45" t="s">
        <v>21</v>
      </c>
      <c r="B179" s="70" t="s">
        <v>18</v>
      </c>
      <c r="C179" s="5" t="s">
        <v>79</v>
      </c>
      <c r="D179" s="38" t="s">
        <v>82</v>
      </c>
      <c r="E179" s="71" t="s">
        <v>22</v>
      </c>
      <c r="F179" s="83">
        <v>3815.7000000000003</v>
      </c>
      <c r="G179" s="83">
        <v>3815.7000000000003</v>
      </c>
    </row>
    <row r="180" spans="1:7" s="21" customFormat="1" ht="20.25" x14ac:dyDescent="0.3">
      <c r="A180" s="45" t="s">
        <v>23</v>
      </c>
      <c r="B180" s="70" t="s">
        <v>18</v>
      </c>
      <c r="C180" s="5" t="s">
        <v>79</v>
      </c>
      <c r="D180" s="38" t="s">
        <v>82</v>
      </c>
      <c r="E180" s="71" t="s">
        <v>24</v>
      </c>
      <c r="F180" s="83">
        <v>1.6</v>
      </c>
      <c r="G180" s="83">
        <v>1.6</v>
      </c>
    </row>
    <row r="181" spans="1:7" s="21" customFormat="1" ht="20.25" x14ac:dyDescent="0.3">
      <c r="A181" s="49" t="s">
        <v>297</v>
      </c>
      <c r="B181" s="70" t="s">
        <v>18</v>
      </c>
      <c r="C181" s="5" t="s">
        <v>79</v>
      </c>
      <c r="D181" s="29" t="s">
        <v>430</v>
      </c>
      <c r="E181" s="71"/>
      <c r="F181" s="83">
        <f t="shared" ref="F181:G181" si="67">F182+F188</f>
        <v>3276</v>
      </c>
      <c r="G181" s="83">
        <f t="shared" si="67"/>
        <v>3276</v>
      </c>
    </row>
    <row r="182" spans="1:7" s="21" customFormat="1" ht="37.5" x14ac:dyDescent="0.3">
      <c r="A182" s="49" t="s">
        <v>429</v>
      </c>
      <c r="B182" s="70" t="s">
        <v>18</v>
      </c>
      <c r="C182" s="5" t="s">
        <v>79</v>
      </c>
      <c r="D182" s="38" t="s">
        <v>431</v>
      </c>
      <c r="E182" s="71"/>
      <c r="F182" s="83">
        <f t="shared" ref="F182:G182" si="68">F183+F186</f>
        <v>3256</v>
      </c>
      <c r="G182" s="83">
        <f t="shared" si="68"/>
        <v>3256</v>
      </c>
    </row>
    <row r="183" spans="1:7" ht="75" x14ac:dyDescent="0.3">
      <c r="A183" s="43" t="s">
        <v>85</v>
      </c>
      <c r="B183" s="70" t="s">
        <v>18</v>
      </c>
      <c r="C183" s="5" t="s">
        <v>79</v>
      </c>
      <c r="D183" s="5" t="s">
        <v>427</v>
      </c>
      <c r="E183" s="71"/>
      <c r="F183" s="83">
        <f t="shared" ref="F183:G183" si="69">F184+F185</f>
        <v>2256</v>
      </c>
      <c r="G183" s="83">
        <f t="shared" si="69"/>
        <v>2256</v>
      </c>
    </row>
    <row r="184" spans="1:7" s="21" customFormat="1" ht="37.5" x14ac:dyDescent="0.3">
      <c r="A184" s="45" t="s">
        <v>21</v>
      </c>
      <c r="B184" s="70" t="s">
        <v>18</v>
      </c>
      <c r="C184" s="5" t="s">
        <v>79</v>
      </c>
      <c r="D184" s="5" t="s">
        <v>427</v>
      </c>
      <c r="E184" s="71" t="s">
        <v>22</v>
      </c>
      <c r="F184" s="83">
        <v>2255</v>
      </c>
      <c r="G184" s="83">
        <v>2255</v>
      </c>
    </row>
    <row r="185" spans="1:7" s="21" customFormat="1" ht="20.25" x14ac:dyDescent="0.3">
      <c r="A185" s="45" t="s">
        <v>23</v>
      </c>
      <c r="B185" s="70" t="s">
        <v>18</v>
      </c>
      <c r="C185" s="5" t="s">
        <v>79</v>
      </c>
      <c r="D185" s="5" t="s">
        <v>427</v>
      </c>
      <c r="E185" s="71" t="s">
        <v>24</v>
      </c>
      <c r="F185" s="83">
        <v>1</v>
      </c>
      <c r="G185" s="83">
        <v>1</v>
      </c>
    </row>
    <row r="186" spans="1:7" ht="20.25" x14ac:dyDescent="0.3">
      <c r="A186" s="45" t="s">
        <v>86</v>
      </c>
      <c r="B186" s="70" t="s">
        <v>18</v>
      </c>
      <c r="C186" s="5" t="s">
        <v>79</v>
      </c>
      <c r="D186" s="5" t="s">
        <v>428</v>
      </c>
      <c r="E186" s="71"/>
      <c r="F186" s="83">
        <f t="shared" ref="F186:G186" si="70">F187</f>
        <v>1000</v>
      </c>
      <c r="G186" s="83">
        <f t="shared" si="70"/>
        <v>1000</v>
      </c>
    </row>
    <row r="187" spans="1:7" s="21" customFormat="1" ht="37.5" x14ac:dyDescent="0.3">
      <c r="A187" s="45" t="s">
        <v>21</v>
      </c>
      <c r="B187" s="70" t="s">
        <v>18</v>
      </c>
      <c r="C187" s="5" t="s">
        <v>79</v>
      </c>
      <c r="D187" s="5" t="s">
        <v>428</v>
      </c>
      <c r="E187" s="71" t="s">
        <v>22</v>
      </c>
      <c r="F187" s="83">
        <v>1000</v>
      </c>
      <c r="G187" s="83">
        <v>1000</v>
      </c>
    </row>
    <row r="188" spans="1:7" ht="20.25" x14ac:dyDescent="0.3">
      <c r="A188" s="49" t="s">
        <v>433</v>
      </c>
      <c r="B188" s="70" t="s">
        <v>18</v>
      </c>
      <c r="C188" s="5" t="s">
        <v>79</v>
      </c>
      <c r="D188" s="38" t="s">
        <v>432</v>
      </c>
      <c r="E188" s="73"/>
      <c r="F188" s="83">
        <f t="shared" ref="F188:G188" si="71">F189</f>
        <v>20</v>
      </c>
      <c r="G188" s="83">
        <f t="shared" si="71"/>
        <v>20</v>
      </c>
    </row>
    <row r="189" spans="1:7" ht="56.25" x14ac:dyDescent="0.3">
      <c r="A189" s="49" t="s">
        <v>264</v>
      </c>
      <c r="B189" s="70" t="s">
        <v>18</v>
      </c>
      <c r="C189" s="5" t="s">
        <v>79</v>
      </c>
      <c r="D189" s="38" t="s">
        <v>434</v>
      </c>
      <c r="E189" s="78"/>
      <c r="F189" s="83">
        <f t="shared" ref="F189:G189" si="72">F190</f>
        <v>20</v>
      </c>
      <c r="G189" s="83">
        <f t="shared" si="72"/>
        <v>20</v>
      </c>
    </row>
    <row r="190" spans="1:7" s="21" customFormat="1" ht="20.25" x14ac:dyDescent="0.3">
      <c r="A190" s="45" t="s">
        <v>25</v>
      </c>
      <c r="B190" s="70" t="s">
        <v>18</v>
      </c>
      <c r="C190" s="5" t="s">
        <v>79</v>
      </c>
      <c r="D190" s="38" t="s">
        <v>434</v>
      </c>
      <c r="E190" s="73" t="s">
        <v>26</v>
      </c>
      <c r="F190" s="83">
        <v>20</v>
      </c>
      <c r="G190" s="83">
        <v>20</v>
      </c>
    </row>
    <row r="191" spans="1:7" s="8" customFormat="1" ht="37.5" x14ac:dyDescent="0.3">
      <c r="A191" s="52" t="s">
        <v>263</v>
      </c>
      <c r="B191" s="72" t="s">
        <v>18</v>
      </c>
      <c r="C191" s="6" t="s">
        <v>87</v>
      </c>
      <c r="D191" s="38" t="s">
        <v>20</v>
      </c>
      <c r="E191" s="73"/>
      <c r="F191" s="84">
        <f t="shared" ref="F191:G191" si="73">F192</f>
        <v>2824.3999999999996</v>
      </c>
      <c r="G191" s="84">
        <f t="shared" si="73"/>
        <v>2824.3999999999996</v>
      </c>
    </row>
    <row r="192" spans="1:7" s="8" customFormat="1" ht="60" customHeight="1" x14ac:dyDescent="0.3">
      <c r="A192" s="44" t="s">
        <v>420</v>
      </c>
      <c r="B192" s="70" t="s">
        <v>18</v>
      </c>
      <c r="C192" s="5" t="s">
        <v>87</v>
      </c>
      <c r="D192" s="38" t="s">
        <v>80</v>
      </c>
      <c r="E192" s="79"/>
      <c r="F192" s="84">
        <f>F193+F197</f>
        <v>2824.3999999999996</v>
      </c>
      <c r="G192" s="84">
        <f>G193+G197</f>
        <v>2824.3999999999996</v>
      </c>
    </row>
    <row r="193" spans="1:7" s="8" customFormat="1" ht="37.5" x14ac:dyDescent="0.3">
      <c r="A193" s="49" t="s">
        <v>391</v>
      </c>
      <c r="B193" s="70" t="s">
        <v>18</v>
      </c>
      <c r="C193" s="5" t="s">
        <v>87</v>
      </c>
      <c r="D193" s="38" t="s">
        <v>421</v>
      </c>
      <c r="E193" s="79"/>
      <c r="F193" s="84">
        <f>F194</f>
        <v>2359.6999999999998</v>
      </c>
      <c r="G193" s="84">
        <f>G194</f>
        <v>2359.6999999999998</v>
      </c>
    </row>
    <row r="194" spans="1:7" ht="20.25" x14ac:dyDescent="0.3">
      <c r="A194" s="56" t="s">
        <v>13</v>
      </c>
      <c r="B194" s="72" t="s">
        <v>18</v>
      </c>
      <c r="C194" s="6" t="s">
        <v>87</v>
      </c>
      <c r="D194" s="38" t="s">
        <v>422</v>
      </c>
      <c r="E194" s="73"/>
      <c r="F194" s="84">
        <f t="shared" ref="F194:G194" si="74">+F195</f>
        <v>2359.6999999999998</v>
      </c>
      <c r="G194" s="84">
        <f t="shared" si="74"/>
        <v>2359.6999999999998</v>
      </c>
    </row>
    <row r="195" spans="1:7" ht="20.25" x14ac:dyDescent="0.3">
      <c r="A195" s="44" t="s">
        <v>88</v>
      </c>
      <c r="B195" s="72" t="s">
        <v>18</v>
      </c>
      <c r="C195" s="6" t="s">
        <v>87</v>
      </c>
      <c r="D195" s="38" t="s">
        <v>435</v>
      </c>
      <c r="E195" s="73"/>
      <c r="F195" s="83">
        <f t="shared" ref="F195:G195" si="75">SUM(F196)</f>
        <v>2359.6999999999998</v>
      </c>
      <c r="G195" s="83">
        <f t="shared" si="75"/>
        <v>2359.6999999999998</v>
      </c>
    </row>
    <row r="196" spans="1:7" s="21" customFormat="1" ht="37.5" x14ac:dyDescent="0.3">
      <c r="A196" s="45" t="s">
        <v>21</v>
      </c>
      <c r="B196" s="72" t="s">
        <v>18</v>
      </c>
      <c r="C196" s="6" t="s">
        <v>87</v>
      </c>
      <c r="D196" s="38" t="s">
        <v>435</v>
      </c>
      <c r="E196" s="73" t="s">
        <v>22</v>
      </c>
      <c r="F196" s="83">
        <v>2359.6999999999998</v>
      </c>
      <c r="G196" s="83">
        <v>2359.6999999999998</v>
      </c>
    </row>
    <row r="197" spans="1:7" ht="20.25" x14ac:dyDescent="0.3">
      <c r="A197" s="49" t="s">
        <v>297</v>
      </c>
      <c r="B197" s="72" t="s">
        <v>18</v>
      </c>
      <c r="C197" s="6" t="s">
        <v>87</v>
      </c>
      <c r="D197" s="38" t="s">
        <v>430</v>
      </c>
      <c r="E197" s="73"/>
      <c r="F197" s="83">
        <f>F198+F208</f>
        <v>464.7</v>
      </c>
      <c r="G197" s="83">
        <f>G198+G208</f>
        <v>464.7</v>
      </c>
    </row>
    <row r="198" spans="1:7" ht="37.5" x14ac:dyDescent="0.3">
      <c r="A198" s="49" t="s">
        <v>429</v>
      </c>
      <c r="B198" s="72" t="s">
        <v>18</v>
      </c>
      <c r="C198" s="6" t="s">
        <v>87</v>
      </c>
      <c r="D198" s="38" t="s">
        <v>431</v>
      </c>
      <c r="E198" s="73" t="s">
        <v>20</v>
      </c>
      <c r="F198" s="83">
        <f>F199+F201+F204+F206</f>
        <v>309.7</v>
      </c>
      <c r="G198" s="83">
        <f>G199+G201+G204+G206</f>
        <v>309.7</v>
      </c>
    </row>
    <row r="199" spans="1:7" ht="37.5" x14ac:dyDescent="0.3">
      <c r="A199" s="44" t="s">
        <v>89</v>
      </c>
      <c r="B199" s="72" t="s">
        <v>18</v>
      </c>
      <c r="C199" s="6" t="s">
        <v>87</v>
      </c>
      <c r="D199" s="38" t="s">
        <v>436</v>
      </c>
      <c r="E199" s="73"/>
      <c r="F199" s="84">
        <f t="shared" ref="F199:G199" si="76">F200</f>
        <v>35</v>
      </c>
      <c r="G199" s="84">
        <f t="shared" si="76"/>
        <v>35</v>
      </c>
    </row>
    <row r="200" spans="1:7" s="21" customFormat="1" ht="20.25" x14ac:dyDescent="0.3">
      <c r="A200" s="57" t="s">
        <v>25</v>
      </c>
      <c r="B200" s="72" t="s">
        <v>18</v>
      </c>
      <c r="C200" s="6" t="s">
        <v>87</v>
      </c>
      <c r="D200" s="38" t="s">
        <v>90</v>
      </c>
      <c r="E200" s="73" t="s">
        <v>26</v>
      </c>
      <c r="F200" s="83">
        <v>35</v>
      </c>
      <c r="G200" s="83">
        <v>35</v>
      </c>
    </row>
    <row r="201" spans="1:7" ht="37.5" x14ac:dyDescent="0.3">
      <c r="A201" s="44" t="s">
        <v>91</v>
      </c>
      <c r="B201" s="72" t="s">
        <v>18</v>
      </c>
      <c r="C201" s="6" t="s">
        <v>87</v>
      </c>
      <c r="D201" s="38" t="s">
        <v>437</v>
      </c>
      <c r="E201" s="73" t="s">
        <v>20</v>
      </c>
      <c r="F201" s="83">
        <f t="shared" ref="F201:G201" si="77">SUM(F202:F203)</f>
        <v>228</v>
      </c>
      <c r="G201" s="83">
        <f t="shared" si="77"/>
        <v>228</v>
      </c>
    </row>
    <row r="202" spans="1:7" s="21" customFormat="1" ht="37.5" x14ac:dyDescent="0.3">
      <c r="A202" s="45" t="s">
        <v>21</v>
      </c>
      <c r="B202" s="72" t="s">
        <v>18</v>
      </c>
      <c r="C202" s="6" t="s">
        <v>87</v>
      </c>
      <c r="D202" s="38" t="s">
        <v>437</v>
      </c>
      <c r="E202" s="73" t="s">
        <v>22</v>
      </c>
      <c r="F202" s="83">
        <v>28</v>
      </c>
      <c r="G202" s="83">
        <v>28</v>
      </c>
    </row>
    <row r="203" spans="1:7" s="21" customFormat="1" ht="75" x14ac:dyDescent="0.3">
      <c r="A203" s="45" t="s">
        <v>83</v>
      </c>
      <c r="B203" s="72" t="s">
        <v>18</v>
      </c>
      <c r="C203" s="6" t="s">
        <v>87</v>
      </c>
      <c r="D203" s="38" t="s">
        <v>92</v>
      </c>
      <c r="E203" s="73" t="s">
        <v>84</v>
      </c>
      <c r="F203" s="83">
        <v>200</v>
      </c>
      <c r="G203" s="83">
        <v>200</v>
      </c>
    </row>
    <row r="204" spans="1:7" ht="20.25" x14ac:dyDescent="0.3">
      <c r="A204" s="44" t="s">
        <v>95</v>
      </c>
      <c r="B204" s="72" t="s">
        <v>18</v>
      </c>
      <c r="C204" s="6" t="s">
        <v>87</v>
      </c>
      <c r="D204" s="38" t="s">
        <v>438</v>
      </c>
      <c r="E204" s="73"/>
      <c r="F204" s="83">
        <f t="shared" ref="F204:G204" si="78">SUM(F205)</f>
        <v>35.700000000000003</v>
      </c>
      <c r="G204" s="83">
        <f t="shared" si="78"/>
        <v>35.700000000000003</v>
      </c>
    </row>
    <row r="205" spans="1:7" s="21" customFormat="1" ht="37.5" x14ac:dyDescent="0.3">
      <c r="A205" s="45" t="s">
        <v>21</v>
      </c>
      <c r="B205" s="72" t="s">
        <v>18</v>
      </c>
      <c r="C205" s="6" t="s">
        <v>87</v>
      </c>
      <c r="D205" s="38" t="s">
        <v>438</v>
      </c>
      <c r="E205" s="73" t="s">
        <v>22</v>
      </c>
      <c r="F205" s="83">
        <v>35.700000000000003</v>
      </c>
      <c r="G205" s="83">
        <v>35.700000000000003</v>
      </c>
    </row>
    <row r="206" spans="1:7" ht="56.25" x14ac:dyDescent="0.3">
      <c r="A206" s="49" t="s">
        <v>439</v>
      </c>
      <c r="B206" s="72" t="s">
        <v>18</v>
      </c>
      <c r="C206" s="6" t="s">
        <v>87</v>
      </c>
      <c r="D206" s="38" t="s">
        <v>440</v>
      </c>
      <c r="E206" s="73"/>
      <c r="F206" s="83">
        <f t="shared" ref="F206:G206" si="79">SUM(F207)</f>
        <v>11</v>
      </c>
      <c r="G206" s="83">
        <f t="shared" si="79"/>
        <v>11</v>
      </c>
    </row>
    <row r="207" spans="1:7" s="21" customFormat="1" ht="37.5" x14ac:dyDescent="0.3">
      <c r="A207" s="45" t="s">
        <v>21</v>
      </c>
      <c r="B207" s="72" t="s">
        <v>18</v>
      </c>
      <c r="C207" s="6" t="s">
        <v>87</v>
      </c>
      <c r="D207" s="6" t="s">
        <v>440</v>
      </c>
      <c r="E207" s="73" t="s">
        <v>22</v>
      </c>
      <c r="F207" s="83">
        <v>11</v>
      </c>
      <c r="G207" s="83">
        <v>11</v>
      </c>
    </row>
    <row r="208" spans="1:7" ht="20.25" x14ac:dyDescent="0.3">
      <c r="A208" s="49" t="s">
        <v>433</v>
      </c>
      <c r="B208" s="72" t="s">
        <v>18</v>
      </c>
      <c r="C208" s="6" t="s">
        <v>87</v>
      </c>
      <c r="D208" s="38" t="s">
        <v>432</v>
      </c>
      <c r="E208" s="73"/>
      <c r="F208" s="83">
        <f t="shared" ref="F208:G208" si="80">F209+F211</f>
        <v>155</v>
      </c>
      <c r="G208" s="83">
        <f t="shared" si="80"/>
        <v>155</v>
      </c>
    </row>
    <row r="209" spans="1:7" ht="37.5" x14ac:dyDescent="0.3">
      <c r="A209" s="44" t="s">
        <v>91</v>
      </c>
      <c r="B209" s="72" t="s">
        <v>97</v>
      </c>
      <c r="C209" s="6" t="s">
        <v>87</v>
      </c>
      <c r="D209" s="38" t="s">
        <v>441</v>
      </c>
      <c r="E209" s="78"/>
      <c r="F209" s="83">
        <f t="shared" ref="F209:G209" si="81">F210</f>
        <v>60</v>
      </c>
      <c r="G209" s="83">
        <f t="shared" si="81"/>
        <v>60</v>
      </c>
    </row>
    <row r="210" spans="1:7" s="21" customFormat="1" ht="20.25" x14ac:dyDescent="0.3">
      <c r="A210" s="45" t="s">
        <v>25</v>
      </c>
      <c r="B210" s="72" t="s">
        <v>97</v>
      </c>
      <c r="C210" s="6" t="s">
        <v>87</v>
      </c>
      <c r="D210" s="38" t="s">
        <v>441</v>
      </c>
      <c r="E210" s="73" t="s">
        <v>26</v>
      </c>
      <c r="F210" s="83">
        <v>60</v>
      </c>
      <c r="G210" s="83">
        <v>60</v>
      </c>
    </row>
    <row r="211" spans="1:7" ht="37.5" x14ac:dyDescent="0.3">
      <c r="A211" s="44" t="s">
        <v>98</v>
      </c>
      <c r="B211" s="72" t="s">
        <v>97</v>
      </c>
      <c r="C211" s="6" t="s">
        <v>87</v>
      </c>
      <c r="D211" s="38" t="s">
        <v>442</v>
      </c>
      <c r="E211" s="78"/>
      <c r="F211" s="83">
        <f t="shared" ref="F211:G211" si="82">F212</f>
        <v>95</v>
      </c>
      <c r="G211" s="83">
        <f t="shared" si="82"/>
        <v>95</v>
      </c>
    </row>
    <row r="212" spans="1:7" s="21" customFormat="1" ht="20.25" x14ac:dyDescent="0.3">
      <c r="A212" s="45" t="s">
        <v>25</v>
      </c>
      <c r="B212" s="72" t="s">
        <v>97</v>
      </c>
      <c r="C212" s="6" t="s">
        <v>87</v>
      </c>
      <c r="D212" s="38" t="s">
        <v>442</v>
      </c>
      <c r="E212" s="73" t="s">
        <v>26</v>
      </c>
      <c r="F212" s="83">
        <v>95</v>
      </c>
      <c r="G212" s="83">
        <v>95</v>
      </c>
    </row>
    <row r="213" spans="1:7" s="19" customFormat="1" ht="31.5" customHeight="1" x14ac:dyDescent="0.3">
      <c r="A213" s="55" t="s">
        <v>99</v>
      </c>
      <c r="B213" s="76" t="s">
        <v>39</v>
      </c>
      <c r="C213" s="9" t="s">
        <v>0</v>
      </c>
      <c r="D213" s="9"/>
      <c r="E213" s="77"/>
      <c r="F213" s="85">
        <f>SUM(F214+F222+F229+F242+F254)</f>
        <v>122721.99999999999</v>
      </c>
      <c r="G213" s="85">
        <f>SUM(G214+G222+G229+G242+G254)</f>
        <v>121206.59999999998</v>
      </c>
    </row>
    <row r="214" spans="1:7" s="8" customFormat="1" ht="20.25" x14ac:dyDescent="0.3">
      <c r="A214" s="43" t="s">
        <v>100</v>
      </c>
      <c r="B214" s="70" t="s">
        <v>39</v>
      </c>
      <c r="C214" s="5" t="s">
        <v>11</v>
      </c>
      <c r="D214" s="5"/>
      <c r="E214" s="71"/>
      <c r="F214" s="83">
        <f t="shared" ref="F214:G214" si="83">+F215</f>
        <v>7119.7</v>
      </c>
      <c r="G214" s="83">
        <f t="shared" si="83"/>
        <v>7119.7</v>
      </c>
    </row>
    <row r="215" spans="1:7" ht="63.75" customHeight="1" x14ac:dyDescent="0.3">
      <c r="A215" s="44" t="s">
        <v>420</v>
      </c>
      <c r="B215" s="72" t="s">
        <v>39</v>
      </c>
      <c r="C215" s="6" t="s">
        <v>11</v>
      </c>
      <c r="D215" s="6" t="s">
        <v>80</v>
      </c>
      <c r="E215" s="73"/>
      <c r="F215" s="84">
        <f t="shared" ref="F215:G216" si="84">F216</f>
        <v>7119.7</v>
      </c>
      <c r="G215" s="84">
        <f t="shared" si="84"/>
        <v>7119.7</v>
      </c>
    </row>
    <row r="216" spans="1:7" ht="20.25" x14ac:dyDescent="0.3">
      <c r="A216" s="49" t="s">
        <v>297</v>
      </c>
      <c r="B216" s="72" t="s">
        <v>39</v>
      </c>
      <c r="C216" s="6" t="s">
        <v>11</v>
      </c>
      <c r="D216" s="38" t="s">
        <v>430</v>
      </c>
      <c r="E216" s="73"/>
      <c r="F216" s="84">
        <f t="shared" si="84"/>
        <v>7119.7</v>
      </c>
      <c r="G216" s="84">
        <f t="shared" si="84"/>
        <v>7119.7</v>
      </c>
    </row>
    <row r="217" spans="1:7" ht="37.5" x14ac:dyDescent="0.3">
      <c r="A217" s="49" t="s">
        <v>429</v>
      </c>
      <c r="B217" s="72" t="s">
        <v>39</v>
      </c>
      <c r="C217" s="6" t="s">
        <v>11</v>
      </c>
      <c r="D217" s="38" t="s">
        <v>431</v>
      </c>
      <c r="E217" s="73"/>
      <c r="F217" s="84">
        <f>F218+F220</f>
        <v>7119.7</v>
      </c>
      <c r="G217" s="84">
        <f>G218+G220</f>
        <v>7119.7</v>
      </c>
    </row>
    <row r="218" spans="1:7" ht="37.5" x14ac:dyDescent="0.3">
      <c r="A218" s="49" t="s">
        <v>284</v>
      </c>
      <c r="B218" s="72" t="s">
        <v>39</v>
      </c>
      <c r="C218" s="6" t="s">
        <v>11</v>
      </c>
      <c r="D218" s="38" t="s">
        <v>443</v>
      </c>
      <c r="E218" s="73"/>
      <c r="F218" s="84">
        <f>+F219</f>
        <v>3799.7</v>
      </c>
      <c r="G218" s="84">
        <f>+G219</f>
        <v>3799.7</v>
      </c>
    </row>
    <row r="219" spans="1:7" s="21" customFormat="1" ht="20.25" x14ac:dyDescent="0.3">
      <c r="A219" s="53" t="s">
        <v>167</v>
      </c>
      <c r="B219" s="72" t="s">
        <v>39</v>
      </c>
      <c r="C219" s="6" t="s">
        <v>11</v>
      </c>
      <c r="D219" s="38" t="s">
        <v>443</v>
      </c>
      <c r="E219" s="73" t="s">
        <v>12</v>
      </c>
      <c r="F219" s="83">
        <v>3799.7</v>
      </c>
      <c r="G219" s="83">
        <v>3799.7</v>
      </c>
    </row>
    <row r="220" spans="1:7" ht="37.5" x14ac:dyDescent="0.3">
      <c r="A220" s="44" t="s">
        <v>98</v>
      </c>
      <c r="B220" s="72" t="s">
        <v>39</v>
      </c>
      <c r="C220" s="6" t="s">
        <v>11</v>
      </c>
      <c r="D220" s="38" t="s">
        <v>444</v>
      </c>
      <c r="E220" s="73"/>
      <c r="F220" s="84">
        <f>SUM(F221)</f>
        <v>3320</v>
      </c>
      <c r="G220" s="84">
        <f>SUM(G221)</f>
        <v>3320</v>
      </c>
    </row>
    <row r="221" spans="1:7" s="21" customFormat="1" ht="20.25" x14ac:dyDescent="0.3">
      <c r="A221" s="53" t="s">
        <v>167</v>
      </c>
      <c r="B221" s="72" t="s">
        <v>39</v>
      </c>
      <c r="C221" s="6" t="s">
        <v>11</v>
      </c>
      <c r="D221" s="38" t="s">
        <v>444</v>
      </c>
      <c r="E221" s="73" t="s">
        <v>12</v>
      </c>
      <c r="F221" s="83">
        <v>3320</v>
      </c>
      <c r="G221" s="83">
        <v>3320</v>
      </c>
    </row>
    <row r="222" spans="1:7" s="8" customFormat="1" ht="20.25" x14ac:dyDescent="0.3">
      <c r="A222" s="43" t="s">
        <v>102</v>
      </c>
      <c r="B222" s="70" t="s">
        <v>39</v>
      </c>
      <c r="C222" s="5" t="s">
        <v>44</v>
      </c>
      <c r="D222" s="5"/>
      <c r="E222" s="71"/>
      <c r="F222" s="83">
        <f t="shared" ref="F222:G222" si="85">F223</f>
        <v>292</v>
      </c>
      <c r="G222" s="83">
        <f t="shared" si="85"/>
        <v>292</v>
      </c>
    </row>
    <row r="223" spans="1:7" ht="56.25" x14ac:dyDescent="0.3">
      <c r="A223" s="46" t="s">
        <v>562</v>
      </c>
      <c r="B223" s="70" t="s">
        <v>39</v>
      </c>
      <c r="C223" s="5" t="s">
        <v>44</v>
      </c>
      <c r="D223" s="5" t="s">
        <v>103</v>
      </c>
      <c r="E223" s="71"/>
      <c r="F223" s="83">
        <f t="shared" ref="F223:G224" si="86">F224</f>
        <v>292</v>
      </c>
      <c r="G223" s="83">
        <f t="shared" si="86"/>
        <v>292</v>
      </c>
    </row>
    <row r="224" spans="1:7" ht="37.5" x14ac:dyDescent="0.3">
      <c r="A224" s="49" t="s">
        <v>391</v>
      </c>
      <c r="B224" s="70" t="s">
        <v>39</v>
      </c>
      <c r="C224" s="5" t="s">
        <v>44</v>
      </c>
      <c r="D224" s="5" t="s">
        <v>493</v>
      </c>
      <c r="E224" s="71"/>
      <c r="F224" s="83">
        <f t="shared" si="86"/>
        <v>292</v>
      </c>
      <c r="G224" s="83">
        <f t="shared" si="86"/>
        <v>292</v>
      </c>
    </row>
    <row r="225" spans="1:7" ht="20.25" x14ac:dyDescent="0.3">
      <c r="A225" s="46" t="s">
        <v>496</v>
      </c>
      <c r="B225" s="70" t="s">
        <v>39</v>
      </c>
      <c r="C225" s="5" t="s">
        <v>44</v>
      </c>
      <c r="D225" s="5" t="s">
        <v>494</v>
      </c>
      <c r="E225" s="71"/>
      <c r="F225" s="83">
        <f>F226</f>
        <v>292</v>
      </c>
      <c r="G225" s="83">
        <f>G226</f>
        <v>292</v>
      </c>
    </row>
    <row r="226" spans="1:7" ht="37.5" x14ac:dyDescent="0.3">
      <c r="A226" s="46" t="s">
        <v>105</v>
      </c>
      <c r="B226" s="70" t="s">
        <v>39</v>
      </c>
      <c r="C226" s="5" t="s">
        <v>44</v>
      </c>
      <c r="D226" s="5" t="s">
        <v>495</v>
      </c>
      <c r="E226" s="71"/>
      <c r="F226" s="83">
        <f t="shared" ref="F226:G226" si="87">F227+F228</f>
        <v>292</v>
      </c>
      <c r="G226" s="83">
        <f t="shared" si="87"/>
        <v>292</v>
      </c>
    </row>
    <row r="227" spans="1:7" s="21" customFormat="1" ht="37.5" x14ac:dyDescent="0.3">
      <c r="A227" s="45" t="s">
        <v>21</v>
      </c>
      <c r="B227" s="70" t="s">
        <v>39</v>
      </c>
      <c r="C227" s="5" t="s">
        <v>44</v>
      </c>
      <c r="D227" s="5" t="s">
        <v>495</v>
      </c>
      <c r="E227" s="71" t="s">
        <v>22</v>
      </c>
      <c r="F227" s="83">
        <v>30</v>
      </c>
      <c r="G227" s="83">
        <v>30</v>
      </c>
    </row>
    <row r="228" spans="1:7" s="21" customFormat="1" ht="20.25" x14ac:dyDescent="0.3">
      <c r="A228" s="43" t="s">
        <v>65</v>
      </c>
      <c r="B228" s="70" t="s">
        <v>39</v>
      </c>
      <c r="C228" s="5" t="s">
        <v>44</v>
      </c>
      <c r="D228" s="5" t="s">
        <v>495</v>
      </c>
      <c r="E228" s="71" t="s">
        <v>66</v>
      </c>
      <c r="F228" s="83">
        <v>262</v>
      </c>
      <c r="G228" s="83">
        <v>262</v>
      </c>
    </row>
    <row r="229" spans="1:7" s="8" customFormat="1" ht="20.25" x14ac:dyDescent="0.3">
      <c r="A229" s="43" t="s">
        <v>106</v>
      </c>
      <c r="B229" s="70" t="s">
        <v>39</v>
      </c>
      <c r="C229" s="5" t="s">
        <v>107</v>
      </c>
      <c r="D229" s="5"/>
      <c r="E229" s="71"/>
      <c r="F229" s="83">
        <f t="shared" ref="F229:G229" si="88">F230</f>
        <v>12150.2</v>
      </c>
      <c r="G229" s="83">
        <f t="shared" si="88"/>
        <v>12150.2</v>
      </c>
    </row>
    <row r="230" spans="1:7" ht="56.25" x14ac:dyDescent="0.3">
      <c r="A230" s="44" t="s">
        <v>568</v>
      </c>
      <c r="B230" s="72" t="s">
        <v>39</v>
      </c>
      <c r="C230" s="6" t="s">
        <v>107</v>
      </c>
      <c r="D230" s="6" t="s">
        <v>108</v>
      </c>
      <c r="E230" s="73"/>
      <c r="F230" s="83">
        <f>F231+F237</f>
        <v>12150.2</v>
      </c>
      <c r="G230" s="83">
        <f>G231+G237</f>
        <v>12150.2</v>
      </c>
    </row>
    <row r="231" spans="1:7" ht="37.5" x14ac:dyDescent="0.3">
      <c r="A231" s="45" t="s">
        <v>391</v>
      </c>
      <c r="B231" s="72" t="s">
        <v>39</v>
      </c>
      <c r="C231" s="6" t="s">
        <v>107</v>
      </c>
      <c r="D231" s="6" t="s">
        <v>116</v>
      </c>
      <c r="E231" s="73"/>
      <c r="F231" s="83">
        <f t="shared" ref="F231:G231" si="89">F232</f>
        <v>11203.6</v>
      </c>
      <c r="G231" s="83">
        <f t="shared" si="89"/>
        <v>11203.6</v>
      </c>
    </row>
    <row r="232" spans="1:7" ht="20.25" x14ac:dyDescent="0.3">
      <c r="A232" s="44" t="s">
        <v>109</v>
      </c>
      <c r="B232" s="72" t="s">
        <v>39</v>
      </c>
      <c r="C232" s="6" t="s">
        <v>107</v>
      </c>
      <c r="D232" s="6" t="s">
        <v>480</v>
      </c>
      <c r="E232" s="73"/>
      <c r="F232" s="83">
        <f>F233+F235</f>
        <v>11203.6</v>
      </c>
      <c r="G232" s="83">
        <f>G233+G235</f>
        <v>11203.6</v>
      </c>
    </row>
    <row r="233" spans="1:7" ht="37.5" x14ac:dyDescent="0.3">
      <c r="A233" s="44" t="s">
        <v>113</v>
      </c>
      <c r="B233" s="72" t="s">
        <v>39</v>
      </c>
      <c r="C233" s="6" t="s">
        <v>107</v>
      </c>
      <c r="D233" s="5" t="s">
        <v>481</v>
      </c>
      <c r="E233" s="73"/>
      <c r="F233" s="84">
        <f t="shared" ref="F233:G233" si="90">F234</f>
        <v>1010.1</v>
      </c>
      <c r="G233" s="84">
        <f t="shared" si="90"/>
        <v>1010.1</v>
      </c>
    </row>
    <row r="234" spans="1:7" s="21" customFormat="1" ht="37.5" x14ac:dyDescent="0.3">
      <c r="A234" s="45" t="s">
        <v>21</v>
      </c>
      <c r="B234" s="72" t="s">
        <v>39</v>
      </c>
      <c r="C234" s="6" t="s">
        <v>107</v>
      </c>
      <c r="D234" s="6" t="s">
        <v>481</v>
      </c>
      <c r="E234" s="73" t="s">
        <v>22</v>
      </c>
      <c r="F234" s="83">
        <v>1010.1</v>
      </c>
      <c r="G234" s="83">
        <v>1010.1</v>
      </c>
    </row>
    <row r="235" spans="1:7" ht="56.25" x14ac:dyDescent="0.3">
      <c r="A235" s="44" t="s">
        <v>111</v>
      </c>
      <c r="B235" s="72" t="s">
        <v>39</v>
      </c>
      <c r="C235" s="6" t="s">
        <v>107</v>
      </c>
      <c r="D235" s="5" t="s">
        <v>482</v>
      </c>
      <c r="E235" s="73"/>
      <c r="F235" s="84">
        <f t="shared" ref="F235:G235" si="91">+F236</f>
        <v>10193.5</v>
      </c>
      <c r="G235" s="84">
        <f t="shared" si="91"/>
        <v>10193.5</v>
      </c>
    </row>
    <row r="236" spans="1:7" s="21" customFormat="1" ht="37.5" x14ac:dyDescent="0.3">
      <c r="A236" s="45" t="s">
        <v>21</v>
      </c>
      <c r="B236" s="72" t="s">
        <v>39</v>
      </c>
      <c r="C236" s="6" t="s">
        <v>107</v>
      </c>
      <c r="D236" s="6" t="s">
        <v>482</v>
      </c>
      <c r="E236" s="73" t="s">
        <v>22</v>
      </c>
      <c r="F236" s="83">
        <v>10193.5</v>
      </c>
      <c r="G236" s="83">
        <v>10193.5</v>
      </c>
    </row>
    <row r="237" spans="1:7" ht="20.25" x14ac:dyDescent="0.3">
      <c r="A237" s="45" t="s">
        <v>297</v>
      </c>
      <c r="B237" s="72" t="s">
        <v>39</v>
      </c>
      <c r="C237" s="6" t="s">
        <v>107</v>
      </c>
      <c r="D237" s="6" t="s">
        <v>483</v>
      </c>
      <c r="E237" s="73"/>
      <c r="F237" s="83">
        <f t="shared" ref="F237:G237" si="92">F238</f>
        <v>946.6</v>
      </c>
      <c r="G237" s="83">
        <f t="shared" si="92"/>
        <v>946.6</v>
      </c>
    </row>
    <row r="238" spans="1:7" ht="20.25" x14ac:dyDescent="0.3">
      <c r="A238" s="44" t="s">
        <v>109</v>
      </c>
      <c r="B238" s="72" t="s">
        <v>39</v>
      </c>
      <c r="C238" s="6" t="s">
        <v>107</v>
      </c>
      <c r="D238" s="6" t="s">
        <v>484</v>
      </c>
      <c r="E238" s="73"/>
      <c r="F238" s="83">
        <f>F239</f>
        <v>946.6</v>
      </c>
      <c r="G238" s="83">
        <f>G239</f>
        <v>946.6</v>
      </c>
    </row>
    <row r="239" spans="1:7" ht="20.25" x14ac:dyDescent="0.3">
      <c r="A239" s="44" t="s">
        <v>112</v>
      </c>
      <c r="B239" s="72" t="s">
        <v>39</v>
      </c>
      <c r="C239" s="6" t="s">
        <v>107</v>
      </c>
      <c r="D239" s="5" t="s">
        <v>485</v>
      </c>
      <c r="E239" s="73"/>
      <c r="F239" s="84">
        <f t="shared" ref="F239:G239" si="93">F240+F241</f>
        <v>946.6</v>
      </c>
      <c r="G239" s="84">
        <f t="shared" si="93"/>
        <v>946.6</v>
      </c>
    </row>
    <row r="240" spans="1:7" s="21" customFormat="1" ht="37.5" x14ac:dyDescent="0.3">
      <c r="A240" s="45" t="s">
        <v>21</v>
      </c>
      <c r="B240" s="72" t="s">
        <v>39</v>
      </c>
      <c r="C240" s="6" t="s">
        <v>107</v>
      </c>
      <c r="D240" s="6" t="s">
        <v>485</v>
      </c>
      <c r="E240" s="73" t="s">
        <v>22</v>
      </c>
      <c r="F240" s="83">
        <v>942</v>
      </c>
      <c r="G240" s="83">
        <v>942</v>
      </c>
    </row>
    <row r="241" spans="1:7" s="21" customFormat="1" ht="20.25" x14ac:dyDescent="0.3">
      <c r="A241" s="45" t="s">
        <v>23</v>
      </c>
      <c r="B241" s="72" t="s">
        <v>39</v>
      </c>
      <c r="C241" s="6" t="s">
        <v>107</v>
      </c>
      <c r="D241" s="6" t="s">
        <v>485</v>
      </c>
      <c r="E241" s="73" t="s">
        <v>24</v>
      </c>
      <c r="F241" s="83">
        <v>4.5999999999999996</v>
      </c>
      <c r="G241" s="83">
        <v>4.5999999999999996</v>
      </c>
    </row>
    <row r="242" spans="1:7" s="8" customFormat="1" ht="20.25" x14ac:dyDescent="0.3">
      <c r="A242" s="46" t="s">
        <v>114</v>
      </c>
      <c r="B242" s="72" t="s">
        <v>39</v>
      </c>
      <c r="C242" s="6" t="s">
        <v>115</v>
      </c>
      <c r="D242" s="6"/>
      <c r="E242" s="73"/>
      <c r="F242" s="83">
        <f>F243</f>
        <v>97418.799999999988</v>
      </c>
      <c r="G242" s="83">
        <f>G243</f>
        <v>97418.799999999988</v>
      </c>
    </row>
    <row r="243" spans="1:7" ht="56.25" x14ac:dyDescent="0.3">
      <c r="A243" s="44" t="s">
        <v>568</v>
      </c>
      <c r="B243" s="72" t="s">
        <v>39</v>
      </c>
      <c r="C243" s="6" t="s">
        <v>115</v>
      </c>
      <c r="D243" s="6" t="s">
        <v>108</v>
      </c>
      <c r="E243" s="73"/>
      <c r="F243" s="83">
        <f t="shared" ref="F243:G243" si="94">F244</f>
        <v>97418.799999999988</v>
      </c>
      <c r="G243" s="83">
        <f t="shared" si="94"/>
        <v>97418.799999999988</v>
      </c>
    </row>
    <row r="244" spans="1:7" ht="37.5" x14ac:dyDescent="0.3">
      <c r="A244" s="44" t="s">
        <v>391</v>
      </c>
      <c r="B244" s="72" t="s">
        <v>39</v>
      </c>
      <c r="C244" s="6" t="s">
        <v>115</v>
      </c>
      <c r="D244" s="6" t="s">
        <v>116</v>
      </c>
      <c r="E244" s="73"/>
      <c r="F244" s="83">
        <f>F245+F248</f>
        <v>97418.799999999988</v>
      </c>
      <c r="G244" s="83">
        <f>G245+G248</f>
        <v>97418.799999999988</v>
      </c>
    </row>
    <row r="245" spans="1:7" ht="37.5" x14ac:dyDescent="0.3">
      <c r="A245" s="44" t="s">
        <v>117</v>
      </c>
      <c r="B245" s="72" t="s">
        <v>39</v>
      </c>
      <c r="C245" s="6" t="s">
        <v>115</v>
      </c>
      <c r="D245" s="6" t="s">
        <v>118</v>
      </c>
      <c r="E245" s="73"/>
      <c r="F245" s="83">
        <f>F246</f>
        <v>2922.9</v>
      </c>
      <c r="G245" s="83">
        <f>G246</f>
        <v>2922.9</v>
      </c>
    </row>
    <row r="246" spans="1:7" ht="56.25" x14ac:dyDescent="0.3">
      <c r="A246" s="44" t="s">
        <v>287</v>
      </c>
      <c r="B246" s="72" t="s">
        <v>39</v>
      </c>
      <c r="C246" s="6" t="s">
        <v>115</v>
      </c>
      <c r="D246" s="6" t="s">
        <v>486</v>
      </c>
      <c r="E246" s="73"/>
      <c r="F246" s="83">
        <f t="shared" ref="F246:G246" si="95">F247</f>
        <v>2922.9</v>
      </c>
      <c r="G246" s="83">
        <f t="shared" si="95"/>
        <v>2922.9</v>
      </c>
    </row>
    <row r="247" spans="1:7" s="21" customFormat="1" ht="37.5" x14ac:dyDescent="0.3">
      <c r="A247" s="45" t="s">
        <v>21</v>
      </c>
      <c r="B247" s="72" t="s">
        <v>39</v>
      </c>
      <c r="C247" s="6" t="s">
        <v>115</v>
      </c>
      <c r="D247" s="6" t="s">
        <v>486</v>
      </c>
      <c r="E247" s="73" t="s">
        <v>22</v>
      </c>
      <c r="F247" s="83">
        <v>2922.9</v>
      </c>
      <c r="G247" s="83">
        <v>2922.9</v>
      </c>
    </row>
    <row r="248" spans="1:7" ht="20.25" x14ac:dyDescent="0.3">
      <c r="A248" s="44" t="s">
        <v>119</v>
      </c>
      <c r="B248" s="72" t="s">
        <v>39</v>
      </c>
      <c r="C248" s="6" t="s">
        <v>115</v>
      </c>
      <c r="D248" s="6" t="s">
        <v>120</v>
      </c>
      <c r="E248" s="73"/>
      <c r="F248" s="83">
        <f>F249+F252</f>
        <v>94495.9</v>
      </c>
      <c r="G248" s="83">
        <f>G249+G252</f>
        <v>94495.9</v>
      </c>
    </row>
    <row r="249" spans="1:7" ht="37.5" x14ac:dyDescent="0.3">
      <c r="A249" s="44" t="s">
        <v>121</v>
      </c>
      <c r="B249" s="72" t="s">
        <v>39</v>
      </c>
      <c r="C249" s="6" t="s">
        <v>115</v>
      </c>
      <c r="D249" s="6" t="s">
        <v>487</v>
      </c>
      <c r="E249" s="73"/>
      <c r="F249" s="83">
        <f t="shared" ref="F249:G249" si="96">F250+F251</f>
        <v>92395.199999999997</v>
      </c>
      <c r="G249" s="83">
        <f t="shared" si="96"/>
        <v>92395.199999999997</v>
      </c>
    </row>
    <row r="250" spans="1:7" s="21" customFormat="1" ht="37.5" x14ac:dyDescent="0.3">
      <c r="A250" s="45" t="s">
        <v>21</v>
      </c>
      <c r="B250" s="72" t="s">
        <v>39</v>
      </c>
      <c r="C250" s="6" t="s">
        <v>115</v>
      </c>
      <c r="D250" s="6" t="s">
        <v>487</v>
      </c>
      <c r="E250" s="73" t="s">
        <v>22</v>
      </c>
      <c r="F250" s="83">
        <v>92371.8</v>
      </c>
      <c r="G250" s="83">
        <v>92371.8</v>
      </c>
    </row>
    <row r="251" spans="1:7" s="21" customFormat="1" ht="20.25" x14ac:dyDescent="0.3">
      <c r="A251" s="45" t="s">
        <v>23</v>
      </c>
      <c r="B251" s="72" t="s">
        <v>39</v>
      </c>
      <c r="C251" s="6" t="s">
        <v>115</v>
      </c>
      <c r="D251" s="6" t="s">
        <v>487</v>
      </c>
      <c r="E251" s="73" t="s">
        <v>24</v>
      </c>
      <c r="F251" s="83">
        <v>23.4</v>
      </c>
      <c r="G251" s="83">
        <v>23.4</v>
      </c>
    </row>
    <row r="252" spans="1:7" ht="37.5" x14ac:dyDescent="0.3">
      <c r="A252" s="44" t="s">
        <v>122</v>
      </c>
      <c r="B252" s="72" t="s">
        <v>39</v>
      </c>
      <c r="C252" s="6" t="s">
        <v>115</v>
      </c>
      <c r="D252" s="6" t="s">
        <v>488</v>
      </c>
      <c r="E252" s="73"/>
      <c r="F252" s="83">
        <f t="shared" ref="F252:G252" si="97">F253</f>
        <v>2100.6999999999998</v>
      </c>
      <c r="G252" s="83">
        <f t="shared" si="97"/>
        <v>2100.6999999999998</v>
      </c>
    </row>
    <row r="253" spans="1:7" s="21" customFormat="1" ht="37.5" x14ac:dyDescent="0.3">
      <c r="A253" s="45" t="s">
        <v>21</v>
      </c>
      <c r="B253" s="72" t="s">
        <v>39</v>
      </c>
      <c r="C253" s="6" t="s">
        <v>115</v>
      </c>
      <c r="D253" s="6" t="s">
        <v>488</v>
      </c>
      <c r="E253" s="73" t="s">
        <v>22</v>
      </c>
      <c r="F253" s="83">
        <v>2100.6999999999998</v>
      </c>
      <c r="G253" s="83">
        <v>2100.6999999999998</v>
      </c>
    </row>
    <row r="254" spans="1:7" s="17" customFormat="1" ht="20.25" x14ac:dyDescent="0.3">
      <c r="A254" s="58" t="s">
        <v>123</v>
      </c>
      <c r="B254" s="80" t="s">
        <v>39</v>
      </c>
      <c r="C254" s="15" t="s">
        <v>124</v>
      </c>
      <c r="D254" s="15"/>
      <c r="E254" s="74"/>
      <c r="F254" s="86">
        <f t="shared" ref="F254:G254" si="98">F255</f>
        <v>5741.3</v>
      </c>
      <c r="G254" s="86">
        <f t="shared" si="98"/>
        <v>4225.8999999999996</v>
      </c>
    </row>
    <row r="255" spans="1:7" s="16" customFormat="1" ht="37.5" x14ac:dyDescent="0.3">
      <c r="A255" s="54" t="s">
        <v>532</v>
      </c>
      <c r="B255" s="70" t="s">
        <v>39</v>
      </c>
      <c r="C255" s="5" t="s">
        <v>124</v>
      </c>
      <c r="D255" s="5" t="s">
        <v>125</v>
      </c>
      <c r="E255" s="71"/>
      <c r="F255" s="84">
        <f>F256+F268</f>
        <v>5741.3</v>
      </c>
      <c r="G255" s="84">
        <f>G256+G268</f>
        <v>4225.8999999999996</v>
      </c>
    </row>
    <row r="256" spans="1:7" s="16" customFormat="1" ht="37.5" x14ac:dyDescent="0.3">
      <c r="A256" s="54" t="s">
        <v>391</v>
      </c>
      <c r="B256" s="70" t="s">
        <v>39</v>
      </c>
      <c r="C256" s="5" t="s">
        <v>124</v>
      </c>
      <c r="D256" s="5" t="s">
        <v>126</v>
      </c>
      <c r="E256" s="71"/>
      <c r="F256" s="84">
        <f>+F257</f>
        <v>4571.3</v>
      </c>
      <c r="G256" s="84">
        <f>+G257</f>
        <v>3545.9</v>
      </c>
    </row>
    <row r="257" spans="1:7" s="16" customFormat="1" ht="20.25" x14ac:dyDescent="0.3">
      <c r="A257" s="54" t="s">
        <v>560</v>
      </c>
      <c r="B257" s="72" t="s">
        <v>39</v>
      </c>
      <c r="C257" s="6" t="s">
        <v>124</v>
      </c>
      <c r="D257" s="5" t="s">
        <v>127</v>
      </c>
      <c r="E257" s="73"/>
      <c r="F257" s="83">
        <f t="shared" ref="F257:G257" si="99">F258+F260+F262+F264+F266</f>
        <v>4571.3</v>
      </c>
      <c r="G257" s="83">
        <f t="shared" si="99"/>
        <v>3545.9</v>
      </c>
    </row>
    <row r="258" spans="1:7" s="16" customFormat="1" ht="42.75" customHeight="1" x14ac:dyDescent="0.3">
      <c r="A258" s="54" t="s">
        <v>131</v>
      </c>
      <c r="B258" s="72" t="s">
        <v>39</v>
      </c>
      <c r="C258" s="6" t="s">
        <v>124</v>
      </c>
      <c r="D258" s="5" t="s">
        <v>128</v>
      </c>
      <c r="E258" s="73"/>
      <c r="F258" s="83">
        <f t="shared" ref="F258:G258" si="100">F259</f>
        <v>493.4</v>
      </c>
      <c r="G258" s="83">
        <f t="shared" si="100"/>
        <v>0</v>
      </c>
    </row>
    <row r="259" spans="1:7" s="22" customFormat="1" ht="75" x14ac:dyDescent="0.3">
      <c r="A259" s="45" t="s">
        <v>110</v>
      </c>
      <c r="B259" s="72" t="s">
        <v>39</v>
      </c>
      <c r="C259" s="6" t="s">
        <v>124</v>
      </c>
      <c r="D259" s="5" t="s">
        <v>128</v>
      </c>
      <c r="E259" s="73" t="s">
        <v>94</v>
      </c>
      <c r="F259" s="83">
        <v>493.4</v>
      </c>
      <c r="G259" s="83">
        <v>0</v>
      </c>
    </row>
    <row r="260" spans="1:7" s="16" customFormat="1" ht="56.25" x14ac:dyDescent="0.3">
      <c r="A260" s="54" t="s">
        <v>132</v>
      </c>
      <c r="B260" s="72" t="s">
        <v>39</v>
      </c>
      <c r="C260" s="6" t="s">
        <v>124</v>
      </c>
      <c r="D260" s="5" t="s">
        <v>520</v>
      </c>
      <c r="E260" s="73"/>
      <c r="F260" s="83">
        <f t="shared" ref="F260:G260" si="101">F261</f>
        <v>395.8</v>
      </c>
      <c r="G260" s="83">
        <f t="shared" si="101"/>
        <v>0</v>
      </c>
    </row>
    <row r="261" spans="1:7" s="22" customFormat="1" ht="75" x14ac:dyDescent="0.3">
      <c r="A261" s="45" t="s">
        <v>110</v>
      </c>
      <c r="B261" s="72" t="s">
        <v>39</v>
      </c>
      <c r="C261" s="6" t="s">
        <v>124</v>
      </c>
      <c r="D261" s="5" t="s">
        <v>520</v>
      </c>
      <c r="E261" s="73" t="s">
        <v>94</v>
      </c>
      <c r="F261" s="83">
        <v>395.8</v>
      </c>
      <c r="G261" s="83">
        <v>0</v>
      </c>
    </row>
    <row r="262" spans="1:7" s="16" customFormat="1" ht="63.75" customHeight="1" x14ac:dyDescent="0.3">
      <c r="A262" s="54" t="s">
        <v>289</v>
      </c>
      <c r="B262" s="72" t="s">
        <v>39</v>
      </c>
      <c r="C262" s="6" t="s">
        <v>124</v>
      </c>
      <c r="D262" s="5" t="s">
        <v>521</v>
      </c>
      <c r="E262" s="73"/>
      <c r="F262" s="83">
        <f t="shared" ref="F262:G262" si="102">F263</f>
        <v>136.19999999999999</v>
      </c>
      <c r="G262" s="83">
        <f t="shared" si="102"/>
        <v>0</v>
      </c>
    </row>
    <row r="263" spans="1:7" s="22" customFormat="1" ht="75" x14ac:dyDescent="0.3">
      <c r="A263" s="45" t="s">
        <v>110</v>
      </c>
      <c r="B263" s="72" t="s">
        <v>39</v>
      </c>
      <c r="C263" s="6" t="s">
        <v>124</v>
      </c>
      <c r="D263" s="5" t="s">
        <v>521</v>
      </c>
      <c r="E263" s="73" t="s">
        <v>94</v>
      </c>
      <c r="F263" s="83">
        <v>136.19999999999999</v>
      </c>
      <c r="G263" s="83">
        <v>0</v>
      </c>
    </row>
    <row r="264" spans="1:7" s="16" customFormat="1" ht="75" x14ac:dyDescent="0.3">
      <c r="A264" s="54" t="s">
        <v>133</v>
      </c>
      <c r="B264" s="72" t="s">
        <v>39</v>
      </c>
      <c r="C264" s="6" t="s">
        <v>124</v>
      </c>
      <c r="D264" s="5" t="s">
        <v>522</v>
      </c>
      <c r="E264" s="73"/>
      <c r="F264" s="83">
        <f t="shared" ref="F264:G264" si="103">F265</f>
        <v>2641.9</v>
      </c>
      <c r="G264" s="83">
        <f t="shared" si="103"/>
        <v>2641.9</v>
      </c>
    </row>
    <row r="265" spans="1:7" s="22" customFormat="1" ht="75" x14ac:dyDescent="0.3">
      <c r="A265" s="45" t="s">
        <v>110</v>
      </c>
      <c r="B265" s="72" t="s">
        <v>39</v>
      </c>
      <c r="C265" s="6" t="s">
        <v>124</v>
      </c>
      <c r="D265" s="5" t="s">
        <v>522</v>
      </c>
      <c r="E265" s="73" t="s">
        <v>94</v>
      </c>
      <c r="F265" s="83">
        <v>2641.9</v>
      </c>
      <c r="G265" s="83">
        <v>2641.9</v>
      </c>
    </row>
    <row r="266" spans="1:7" s="16" customFormat="1" ht="45" customHeight="1" x14ac:dyDescent="0.3">
      <c r="A266" s="54" t="s">
        <v>291</v>
      </c>
      <c r="B266" s="72" t="s">
        <v>39</v>
      </c>
      <c r="C266" s="6" t="s">
        <v>124</v>
      </c>
      <c r="D266" s="5" t="s">
        <v>523</v>
      </c>
      <c r="E266" s="73"/>
      <c r="F266" s="83">
        <f t="shared" ref="F266:G266" si="104">F267</f>
        <v>904</v>
      </c>
      <c r="G266" s="83">
        <f t="shared" si="104"/>
        <v>904</v>
      </c>
    </row>
    <row r="267" spans="1:7" s="22" customFormat="1" ht="75" x14ac:dyDescent="0.3">
      <c r="A267" s="45" t="s">
        <v>110</v>
      </c>
      <c r="B267" s="72" t="s">
        <v>39</v>
      </c>
      <c r="C267" s="6" t="s">
        <v>124</v>
      </c>
      <c r="D267" s="5" t="s">
        <v>523</v>
      </c>
      <c r="E267" s="73" t="s">
        <v>94</v>
      </c>
      <c r="F267" s="83">
        <v>904</v>
      </c>
      <c r="G267" s="83">
        <v>904</v>
      </c>
    </row>
    <row r="268" spans="1:7" s="16" customFormat="1" ht="37.5" x14ac:dyDescent="0.3">
      <c r="A268" s="44" t="s">
        <v>326</v>
      </c>
      <c r="B268" s="70" t="s">
        <v>39</v>
      </c>
      <c r="C268" s="5" t="s">
        <v>124</v>
      </c>
      <c r="D268" s="5" t="s">
        <v>129</v>
      </c>
      <c r="E268" s="71"/>
      <c r="F268" s="84">
        <f t="shared" ref="F268:G268" si="105">F269</f>
        <v>1170</v>
      </c>
      <c r="G268" s="84">
        <f t="shared" si="105"/>
        <v>680</v>
      </c>
    </row>
    <row r="269" spans="1:7" s="16" customFormat="1" ht="20.25" x14ac:dyDescent="0.3">
      <c r="A269" s="54" t="s">
        <v>561</v>
      </c>
      <c r="B269" s="70" t="s">
        <v>39</v>
      </c>
      <c r="C269" s="5" t="s">
        <v>124</v>
      </c>
      <c r="D269" s="5" t="s">
        <v>130</v>
      </c>
      <c r="E269" s="71"/>
      <c r="F269" s="84">
        <f t="shared" ref="F269:G269" si="106">F270+F280+F273+F276+F278</f>
        <v>1170</v>
      </c>
      <c r="G269" s="84">
        <f t="shared" si="106"/>
        <v>680</v>
      </c>
    </row>
    <row r="270" spans="1:7" s="16" customFormat="1" ht="45" customHeight="1" x14ac:dyDescent="0.3">
      <c r="A270" s="54" t="s">
        <v>524</v>
      </c>
      <c r="B270" s="72" t="s">
        <v>39</v>
      </c>
      <c r="C270" s="6" t="s">
        <v>124</v>
      </c>
      <c r="D270" s="5" t="s">
        <v>525</v>
      </c>
      <c r="E270" s="73"/>
      <c r="F270" s="83">
        <f t="shared" ref="F270:G270" si="107">F272+F271</f>
        <v>150</v>
      </c>
      <c r="G270" s="83">
        <f t="shared" si="107"/>
        <v>0</v>
      </c>
    </row>
    <row r="271" spans="1:7" s="23" customFormat="1" ht="37.5" x14ac:dyDescent="0.3">
      <c r="A271" s="51" t="s">
        <v>21</v>
      </c>
      <c r="B271" s="72" t="s">
        <v>39</v>
      </c>
      <c r="C271" s="6" t="s">
        <v>124</v>
      </c>
      <c r="D271" s="5" t="s">
        <v>525</v>
      </c>
      <c r="E271" s="75">
        <v>240</v>
      </c>
      <c r="F271" s="83">
        <v>5</v>
      </c>
      <c r="G271" s="83">
        <v>0</v>
      </c>
    </row>
    <row r="272" spans="1:7" s="23" customFormat="1" ht="20.25" x14ac:dyDescent="0.3">
      <c r="A272" s="51" t="s">
        <v>65</v>
      </c>
      <c r="B272" s="72" t="s">
        <v>39</v>
      </c>
      <c r="C272" s="6" t="s">
        <v>124</v>
      </c>
      <c r="D272" s="5" t="s">
        <v>525</v>
      </c>
      <c r="E272" s="75">
        <v>350</v>
      </c>
      <c r="F272" s="83">
        <v>145</v>
      </c>
      <c r="G272" s="83">
        <v>0</v>
      </c>
    </row>
    <row r="273" spans="1:7" s="16" customFormat="1" ht="37.5" x14ac:dyDescent="0.3">
      <c r="A273" s="54" t="s">
        <v>550</v>
      </c>
      <c r="B273" s="72" t="s">
        <v>39</v>
      </c>
      <c r="C273" s="6" t="s">
        <v>124</v>
      </c>
      <c r="D273" s="5" t="s">
        <v>527</v>
      </c>
      <c r="E273" s="73"/>
      <c r="F273" s="83">
        <f t="shared" ref="F273:G273" si="108">F275+F274</f>
        <v>240</v>
      </c>
      <c r="G273" s="83">
        <f t="shared" si="108"/>
        <v>0</v>
      </c>
    </row>
    <row r="274" spans="1:7" s="23" customFormat="1" ht="37.5" x14ac:dyDescent="0.3">
      <c r="A274" s="51" t="s">
        <v>21</v>
      </c>
      <c r="B274" s="72" t="s">
        <v>39</v>
      </c>
      <c r="C274" s="6" t="s">
        <v>124</v>
      </c>
      <c r="D274" s="5" t="s">
        <v>527</v>
      </c>
      <c r="E274" s="75">
        <v>240</v>
      </c>
      <c r="F274" s="83">
        <v>7</v>
      </c>
      <c r="G274" s="83">
        <v>0</v>
      </c>
    </row>
    <row r="275" spans="1:7" s="23" customFormat="1" ht="20.25" x14ac:dyDescent="0.3">
      <c r="A275" s="51" t="s">
        <v>65</v>
      </c>
      <c r="B275" s="72" t="s">
        <v>39</v>
      </c>
      <c r="C275" s="6" t="s">
        <v>124</v>
      </c>
      <c r="D275" s="5" t="s">
        <v>527</v>
      </c>
      <c r="E275" s="75">
        <v>350</v>
      </c>
      <c r="F275" s="83">
        <v>233</v>
      </c>
      <c r="G275" s="83">
        <v>0</v>
      </c>
    </row>
    <row r="276" spans="1:7" s="16" customFormat="1" ht="56.25" x14ac:dyDescent="0.3">
      <c r="A276" s="54" t="s">
        <v>528</v>
      </c>
      <c r="B276" s="72" t="s">
        <v>39</v>
      </c>
      <c r="C276" s="6" t="s">
        <v>124</v>
      </c>
      <c r="D276" s="5" t="s">
        <v>529</v>
      </c>
      <c r="E276" s="73"/>
      <c r="F276" s="83">
        <f t="shared" ref="F276:G276" si="109">F277</f>
        <v>100</v>
      </c>
      <c r="G276" s="83">
        <f t="shared" si="109"/>
        <v>0</v>
      </c>
    </row>
    <row r="277" spans="1:7" s="23" customFormat="1" ht="75" x14ac:dyDescent="0.3">
      <c r="A277" s="45" t="s">
        <v>110</v>
      </c>
      <c r="B277" s="72" t="s">
        <v>39</v>
      </c>
      <c r="C277" s="6" t="s">
        <v>124</v>
      </c>
      <c r="D277" s="5" t="s">
        <v>529</v>
      </c>
      <c r="E277" s="75">
        <v>810</v>
      </c>
      <c r="F277" s="83">
        <v>100</v>
      </c>
      <c r="G277" s="83">
        <v>0</v>
      </c>
    </row>
    <row r="278" spans="1:7" s="16" customFormat="1" ht="37.5" x14ac:dyDescent="0.3">
      <c r="A278" s="54" t="s">
        <v>530</v>
      </c>
      <c r="B278" s="72" t="s">
        <v>39</v>
      </c>
      <c r="C278" s="6" t="s">
        <v>124</v>
      </c>
      <c r="D278" s="5" t="s">
        <v>531</v>
      </c>
      <c r="E278" s="73"/>
      <c r="F278" s="83">
        <f t="shared" ref="F278:G278" si="110">F279</f>
        <v>80</v>
      </c>
      <c r="G278" s="83">
        <f t="shared" si="110"/>
        <v>80</v>
      </c>
    </row>
    <row r="279" spans="1:7" s="23" customFormat="1" ht="37.5" x14ac:dyDescent="0.3">
      <c r="A279" s="51" t="s">
        <v>21</v>
      </c>
      <c r="B279" s="72" t="s">
        <v>39</v>
      </c>
      <c r="C279" s="6" t="s">
        <v>124</v>
      </c>
      <c r="D279" s="5" t="s">
        <v>531</v>
      </c>
      <c r="E279" s="75">
        <v>240</v>
      </c>
      <c r="F279" s="83">
        <v>80</v>
      </c>
      <c r="G279" s="83">
        <v>80</v>
      </c>
    </row>
    <row r="280" spans="1:7" s="16" customFormat="1" ht="37.5" x14ac:dyDescent="0.3">
      <c r="A280" s="54" t="s">
        <v>526</v>
      </c>
      <c r="B280" s="72" t="s">
        <v>39</v>
      </c>
      <c r="C280" s="6" t="s">
        <v>124</v>
      </c>
      <c r="D280" s="5" t="s">
        <v>549</v>
      </c>
      <c r="E280" s="73"/>
      <c r="F280" s="83">
        <f>+F282+F281</f>
        <v>600</v>
      </c>
      <c r="G280" s="83">
        <f>+G282+G281</f>
        <v>600</v>
      </c>
    </row>
    <row r="281" spans="1:7" s="23" customFormat="1" ht="37.5" x14ac:dyDescent="0.3">
      <c r="A281" s="51" t="s">
        <v>21</v>
      </c>
      <c r="B281" s="72" t="s">
        <v>39</v>
      </c>
      <c r="C281" s="6" t="s">
        <v>124</v>
      </c>
      <c r="D281" s="5" t="s">
        <v>549</v>
      </c>
      <c r="E281" s="75">
        <v>240</v>
      </c>
      <c r="F281" s="83">
        <v>24</v>
      </c>
      <c r="G281" s="83">
        <v>24</v>
      </c>
    </row>
    <row r="282" spans="1:7" s="23" customFormat="1" ht="20.25" x14ac:dyDescent="0.3">
      <c r="A282" s="51" t="s">
        <v>65</v>
      </c>
      <c r="B282" s="72" t="s">
        <v>39</v>
      </c>
      <c r="C282" s="6" t="s">
        <v>124</v>
      </c>
      <c r="D282" s="5" t="s">
        <v>549</v>
      </c>
      <c r="E282" s="75">
        <v>350</v>
      </c>
      <c r="F282" s="83">
        <v>576</v>
      </c>
      <c r="G282" s="83">
        <v>576</v>
      </c>
    </row>
    <row r="283" spans="1:7" s="19" customFormat="1" ht="41.25" customHeight="1" x14ac:dyDescent="0.3">
      <c r="A283" s="55" t="s">
        <v>134</v>
      </c>
      <c r="B283" s="76" t="s">
        <v>44</v>
      </c>
      <c r="C283" s="9" t="s">
        <v>0</v>
      </c>
      <c r="D283" s="9"/>
      <c r="E283" s="77"/>
      <c r="F283" s="85">
        <f>F284+F290+F308+F338</f>
        <v>160804.59999999998</v>
      </c>
      <c r="G283" s="85">
        <f>G284+G290+G308+G338</f>
        <v>140928.69999999998</v>
      </c>
    </row>
    <row r="284" spans="1:7" s="17" customFormat="1" ht="20.25" x14ac:dyDescent="0.3">
      <c r="A284" s="46" t="s">
        <v>135</v>
      </c>
      <c r="B284" s="72" t="s">
        <v>44</v>
      </c>
      <c r="C284" s="6" t="s">
        <v>11</v>
      </c>
      <c r="D284" s="6"/>
      <c r="E284" s="73"/>
      <c r="F284" s="86">
        <f>+F285</f>
        <v>4980</v>
      </c>
      <c r="G284" s="86">
        <f>+G285</f>
        <v>4980</v>
      </c>
    </row>
    <row r="285" spans="1:7" ht="61.5" customHeight="1" x14ac:dyDescent="0.3">
      <c r="A285" s="45" t="s">
        <v>501</v>
      </c>
      <c r="B285" s="70" t="s">
        <v>44</v>
      </c>
      <c r="C285" s="5" t="s">
        <v>11</v>
      </c>
      <c r="D285" s="5" t="s">
        <v>71</v>
      </c>
      <c r="E285" s="71"/>
      <c r="F285" s="83">
        <f t="shared" ref="F285:G285" si="111">F286</f>
        <v>4980</v>
      </c>
      <c r="G285" s="83">
        <f t="shared" si="111"/>
        <v>4980</v>
      </c>
    </row>
    <row r="286" spans="1:7" ht="20.25" x14ac:dyDescent="0.3">
      <c r="A286" s="48" t="s">
        <v>297</v>
      </c>
      <c r="B286" s="70" t="s">
        <v>44</v>
      </c>
      <c r="C286" s="5" t="s">
        <v>11</v>
      </c>
      <c r="D286" s="5" t="s">
        <v>502</v>
      </c>
      <c r="E286" s="71"/>
      <c r="F286" s="83">
        <f t="shared" ref="F286:G286" si="112">F287</f>
        <v>4980</v>
      </c>
      <c r="G286" s="83">
        <f t="shared" si="112"/>
        <v>4980</v>
      </c>
    </row>
    <row r="287" spans="1:7" ht="37.5" x14ac:dyDescent="0.3">
      <c r="A287" s="45" t="s">
        <v>73</v>
      </c>
      <c r="B287" s="70" t="s">
        <v>44</v>
      </c>
      <c r="C287" s="5" t="s">
        <v>11</v>
      </c>
      <c r="D287" s="5" t="s">
        <v>503</v>
      </c>
      <c r="E287" s="71"/>
      <c r="F287" s="83">
        <f t="shared" ref="F287:G287" si="113">F288</f>
        <v>4980</v>
      </c>
      <c r="G287" s="83">
        <f t="shared" si="113"/>
        <v>4980</v>
      </c>
    </row>
    <row r="288" spans="1:7" ht="37.5" x14ac:dyDescent="0.3">
      <c r="A288" s="44" t="s">
        <v>139</v>
      </c>
      <c r="B288" s="70" t="s">
        <v>44</v>
      </c>
      <c r="C288" s="5" t="s">
        <v>11</v>
      </c>
      <c r="D288" s="5" t="s">
        <v>140</v>
      </c>
      <c r="E288" s="71" t="s">
        <v>20</v>
      </c>
      <c r="F288" s="83">
        <f t="shared" ref="F288:G288" si="114">F289</f>
        <v>4980</v>
      </c>
      <c r="G288" s="83">
        <f t="shared" si="114"/>
        <v>4980</v>
      </c>
    </row>
    <row r="289" spans="1:7" s="21" customFormat="1" ht="37.5" x14ac:dyDescent="0.3">
      <c r="A289" s="45" t="s">
        <v>21</v>
      </c>
      <c r="B289" s="72" t="s">
        <v>44</v>
      </c>
      <c r="C289" s="6" t="s">
        <v>11</v>
      </c>
      <c r="D289" s="6" t="s">
        <v>504</v>
      </c>
      <c r="E289" s="73" t="s">
        <v>22</v>
      </c>
      <c r="F289" s="83">
        <v>4980</v>
      </c>
      <c r="G289" s="83">
        <v>4980</v>
      </c>
    </row>
    <row r="290" spans="1:7" s="8" customFormat="1" ht="20.25" x14ac:dyDescent="0.3">
      <c r="A290" s="46" t="s">
        <v>141</v>
      </c>
      <c r="B290" s="72" t="s">
        <v>44</v>
      </c>
      <c r="C290" s="6" t="s">
        <v>1</v>
      </c>
      <c r="D290" s="6"/>
      <c r="E290" s="73"/>
      <c r="F290" s="84">
        <f>+F291+F303</f>
        <v>16308.6</v>
      </c>
      <c r="G290" s="84">
        <f>+G291+G303</f>
        <v>2545.5</v>
      </c>
    </row>
    <row r="291" spans="1:7" ht="56.25" x14ac:dyDescent="0.3">
      <c r="A291" s="44" t="s">
        <v>474</v>
      </c>
      <c r="B291" s="72" t="s">
        <v>44</v>
      </c>
      <c r="C291" s="6" t="s">
        <v>1</v>
      </c>
      <c r="D291" s="6" t="s">
        <v>136</v>
      </c>
      <c r="E291" s="73"/>
      <c r="F291" s="84">
        <f>F292+F299</f>
        <v>7233</v>
      </c>
      <c r="G291" s="84">
        <f>G292+G299</f>
        <v>2545.5</v>
      </c>
    </row>
    <row r="292" spans="1:7" ht="37.5" x14ac:dyDescent="0.3">
      <c r="A292" s="44" t="s">
        <v>391</v>
      </c>
      <c r="B292" s="72" t="s">
        <v>44</v>
      </c>
      <c r="C292" s="6" t="s">
        <v>1</v>
      </c>
      <c r="D292" s="6" t="s">
        <v>144</v>
      </c>
      <c r="E292" s="73"/>
      <c r="F292" s="84">
        <f>F293+F296</f>
        <v>4687.5</v>
      </c>
      <c r="G292" s="84">
        <f>G293+G296</f>
        <v>0</v>
      </c>
    </row>
    <row r="293" spans="1:7" ht="37.5" x14ac:dyDescent="0.3">
      <c r="A293" s="44" t="s">
        <v>117</v>
      </c>
      <c r="B293" s="72" t="s">
        <v>44</v>
      </c>
      <c r="C293" s="6" t="s">
        <v>1</v>
      </c>
      <c r="D293" s="6" t="s">
        <v>145</v>
      </c>
      <c r="E293" s="73"/>
      <c r="F293" s="83">
        <f>F294</f>
        <v>1687.5</v>
      </c>
      <c r="G293" s="83">
        <f>G294</f>
        <v>0</v>
      </c>
    </row>
    <row r="294" spans="1:7" ht="37.5" x14ac:dyDescent="0.3">
      <c r="A294" s="59" t="s">
        <v>290</v>
      </c>
      <c r="B294" s="72" t="s">
        <v>44</v>
      </c>
      <c r="C294" s="6" t="s">
        <v>1</v>
      </c>
      <c r="D294" s="6" t="s">
        <v>466</v>
      </c>
      <c r="E294" s="73"/>
      <c r="F294" s="83">
        <f t="shared" ref="F294:G294" si="115">F295</f>
        <v>1687.5</v>
      </c>
      <c r="G294" s="83">
        <f t="shared" si="115"/>
        <v>0</v>
      </c>
    </row>
    <row r="295" spans="1:7" s="21" customFormat="1" ht="20.25" x14ac:dyDescent="0.3">
      <c r="A295" s="45" t="s">
        <v>164</v>
      </c>
      <c r="B295" s="72" t="s">
        <v>44</v>
      </c>
      <c r="C295" s="6" t="s">
        <v>1</v>
      </c>
      <c r="D295" s="6" t="s">
        <v>466</v>
      </c>
      <c r="E295" s="73" t="s">
        <v>137</v>
      </c>
      <c r="F295" s="83">
        <v>1687.5</v>
      </c>
      <c r="G295" s="83">
        <v>0</v>
      </c>
    </row>
    <row r="296" spans="1:7" ht="37.5" x14ac:dyDescent="0.3">
      <c r="A296" s="59" t="s">
        <v>472</v>
      </c>
      <c r="B296" s="72" t="s">
        <v>44</v>
      </c>
      <c r="C296" s="6" t="s">
        <v>1</v>
      </c>
      <c r="D296" s="6" t="s">
        <v>450</v>
      </c>
      <c r="E296" s="73"/>
      <c r="F296" s="83">
        <f t="shared" ref="F296:G296" si="116">F297</f>
        <v>3000</v>
      </c>
      <c r="G296" s="83">
        <f t="shared" si="116"/>
        <v>0</v>
      </c>
    </row>
    <row r="297" spans="1:7" ht="37.5" x14ac:dyDescent="0.3">
      <c r="A297" s="54" t="s">
        <v>271</v>
      </c>
      <c r="B297" s="72" t="s">
        <v>44</v>
      </c>
      <c r="C297" s="6" t="s">
        <v>1</v>
      </c>
      <c r="D297" s="6" t="s">
        <v>468</v>
      </c>
      <c r="E297" s="73"/>
      <c r="F297" s="83">
        <f t="shared" ref="F297:G297" si="117">F298</f>
        <v>3000</v>
      </c>
      <c r="G297" s="83">
        <f t="shared" si="117"/>
        <v>0</v>
      </c>
    </row>
    <row r="298" spans="1:7" s="21" customFormat="1" ht="75" x14ac:dyDescent="0.3">
      <c r="A298" s="45" t="s">
        <v>110</v>
      </c>
      <c r="B298" s="72" t="s">
        <v>44</v>
      </c>
      <c r="C298" s="6" t="s">
        <v>1</v>
      </c>
      <c r="D298" s="6" t="s">
        <v>468</v>
      </c>
      <c r="E298" s="73" t="s">
        <v>94</v>
      </c>
      <c r="F298" s="83">
        <v>3000</v>
      </c>
      <c r="G298" s="83">
        <v>0</v>
      </c>
    </row>
    <row r="299" spans="1:7" ht="20.25" x14ac:dyDescent="0.3">
      <c r="A299" s="59" t="s">
        <v>297</v>
      </c>
      <c r="B299" s="72" t="s">
        <v>44</v>
      </c>
      <c r="C299" s="6" t="s">
        <v>1</v>
      </c>
      <c r="D299" s="6" t="s">
        <v>467</v>
      </c>
      <c r="E299" s="73"/>
      <c r="F299" s="83">
        <f>F300</f>
        <v>2545.5</v>
      </c>
      <c r="G299" s="83">
        <f>G300</f>
        <v>2545.5</v>
      </c>
    </row>
    <row r="300" spans="1:7" ht="37.5" x14ac:dyDescent="0.3">
      <c r="A300" s="59" t="s">
        <v>469</v>
      </c>
      <c r="B300" s="72" t="s">
        <v>44</v>
      </c>
      <c r="C300" s="6" t="s">
        <v>1</v>
      </c>
      <c r="D300" s="6" t="s">
        <v>458</v>
      </c>
      <c r="E300" s="73"/>
      <c r="F300" s="83">
        <f t="shared" ref="F300:G301" si="118">F301</f>
        <v>2545.5</v>
      </c>
      <c r="G300" s="83">
        <f t="shared" si="118"/>
        <v>2545.5</v>
      </c>
    </row>
    <row r="301" spans="1:7" ht="37.5" x14ac:dyDescent="0.3">
      <c r="A301" s="59" t="s">
        <v>142</v>
      </c>
      <c r="B301" s="72" t="s">
        <v>44</v>
      </c>
      <c r="C301" s="6" t="s">
        <v>1</v>
      </c>
      <c r="D301" s="6" t="s">
        <v>470</v>
      </c>
      <c r="E301" s="73"/>
      <c r="F301" s="83">
        <f t="shared" si="118"/>
        <v>2545.5</v>
      </c>
      <c r="G301" s="83">
        <f t="shared" si="118"/>
        <v>2545.5</v>
      </c>
    </row>
    <row r="302" spans="1:7" s="21" customFormat="1" ht="37.5" x14ac:dyDescent="0.3">
      <c r="A302" s="45" t="s">
        <v>21</v>
      </c>
      <c r="B302" s="72" t="s">
        <v>44</v>
      </c>
      <c r="C302" s="6" t="s">
        <v>1</v>
      </c>
      <c r="D302" s="6" t="s">
        <v>471</v>
      </c>
      <c r="E302" s="73" t="s">
        <v>22</v>
      </c>
      <c r="F302" s="83">
        <v>2545.5</v>
      </c>
      <c r="G302" s="83">
        <v>2545.5</v>
      </c>
    </row>
    <row r="303" spans="1:7" s="27" customFormat="1" ht="56.25" x14ac:dyDescent="0.3">
      <c r="A303" s="46" t="s">
        <v>562</v>
      </c>
      <c r="B303" s="70" t="s">
        <v>44</v>
      </c>
      <c r="C303" s="5" t="s">
        <v>1</v>
      </c>
      <c r="D303" s="5" t="s">
        <v>103</v>
      </c>
      <c r="E303" s="71"/>
      <c r="F303" s="83">
        <f t="shared" ref="F303:G306" si="119">F304</f>
        <v>9075.6</v>
      </c>
      <c r="G303" s="83">
        <f t="shared" si="119"/>
        <v>0</v>
      </c>
    </row>
    <row r="304" spans="1:7" s="27" customFormat="1" ht="37.5" x14ac:dyDescent="0.3">
      <c r="A304" s="49" t="s">
        <v>391</v>
      </c>
      <c r="B304" s="70" t="s">
        <v>44</v>
      </c>
      <c r="C304" s="5" t="s">
        <v>1</v>
      </c>
      <c r="D304" s="5" t="s">
        <v>493</v>
      </c>
      <c r="E304" s="71"/>
      <c r="F304" s="83">
        <f t="shared" si="119"/>
        <v>9075.6</v>
      </c>
      <c r="G304" s="83">
        <f t="shared" si="119"/>
        <v>0</v>
      </c>
    </row>
    <row r="305" spans="1:7" s="27" customFormat="1" ht="37.5" x14ac:dyDescent="0.3">
      <c r="A305" s="49" t="s">
        <v>117</v>
      </c>
      <c r="B305" s="70" t="s">
        <v>44</v>
      </c>
      <c r="C305" s="5" t="s">
        <v>1</v>
      </c>
      <c r="D305" s="5" t="s">
        <v>499</v>
      </c>
      <c r="E305" s="71"/>
      <c r="F305" s="83">
        <f t="shared" si="119"/>
        <v>9075.6</v>
      </c>
      <c r="G305" s="83">
        <f t="shared" si="119"/>
        <v>0</v>
      </c>
    </row>
    <row r="306" spans="1:7" s="27" customFormat="1" ht="37.5" x14ac:dyDescent="0.3">
      <c r="A306" s="46" t="s">
        <v>565</v>
      </c>
      <c r="B306" s="70" t="s">
        <v>44</v>
      </c>
      <c r="C306" s="5" t="s">
        <v>1</v>
      </c>
      <c r="D306" s="5" t="s">
        <v>500</v>
      </c>
      <c r="E306" s="71"/>
      <c r="F306" s="83">
        <f t="shared" si="119"/>
        <v>9075.6</v>
      </c>
      <c r="G306" s="83">
        <f t="shared" si="119"/>
        <v>0</v>
      </c>
    </row>
    <row r="307" spans="1:7" s="28" customFormat="1" ht="20.25" x14ac:dyDescent="0.3">
      <c r="A307" s="45" t="s">
        <v>164</v>
      </c>
      <c r="B307" s="70" t="s">
        <v>44</v>
      </c>
      <c r="C307" s="5" t="s">
        <v>1</v>
      </c>
      <c r="D307" s="5" t="s">
        <v>500</v>
      </c>
      <c r="E307" s="71" t="s">
        <v>137</v>
      </c>
      <c r="F307" s="83">
        <v>9075.6</v>
      </c>
      <c r="G307" s="83">
        <v>0</v>
      </c>
    </row>
    <row r="308" spans="1:7" s="8" customFormat="1" ht="20.25" x14ac:dyDescent="0.3">
      <c r="A308" s="46" t="s">
        <v>143</v>
      </c>
      <c r="B308" s="72" t="s">
        <v>44</v>
      </c>
      <c r="C308" s="6" t="s">
        <v>18</v>
      </c>
      <c r="D308" s="6"/>
      <c r="E308" s="73"/>
      <c r="F308" s="84">
        <f>+F309</f>
        <v>108164.69999999998</v>
      </c>
      <c r="G308" s="84">
        <f>+G309</f>
        <v>102051.9</v>
      </c>
    </row>
    <row r="309" spans="1:7" ht="56.25" x14ac:dyDescent="0.3">
      <c r="A309" s="44" t="s">
        <v>474</v>
      </c>
      <c r="B309" s="72" t="s">
        <v>44</v>
      </c>
      <c r="C309" s="6" t="s">
        <v>18</v>
      </c>
      <c r="D309" s="6" t="s">
        <v>136</v>
      </c>
      <c r="E309" s="73"/>
      <c r="F309" s="83">
        <f>F310+F322</f>
        <v>108164.69999999998</v>
      </c>
      <c r="G309" s="83">
        <f>G310+G322</f>
        <v>102051.9</v>
      </c>
    </row>
    <row r="310" spans="1:7" ht="37.5" x14ac:dyDescent="0.3">
      <c r="A310" s="44" t="s">
        <v>391</v>
      </c>
      <c r="B310" s="72" t="s">
        <v>44</v>
      </c>
      <c r="C310" s="6" t="s">
        <v>18</v>
      </c>
      <c r="D310" s="6" t="s">
        <v>144</v>
      </c>
      <c r="E310" s="73"/>
      <c r="F310" s="83">
        <f>F311+F316+F319</f>
        <v>17587.899999999998</v>
      </c>
      <c r="G310" s="83">
        <f>G311+G316+G319</f>
        <v>11475.1</v>
      </c>
    </row>
    <row r="311" spans="1:7" ht="37.5" x14ac:dyDescent="0.3">
      <c r="A311" s="44" t="s">
        <v>117</v>
      </c>
      <c r="B311" s="72" t="s">
        <v>44</v>
      </c>
      <c r="C311" s="6" t="s">
        <v>18</v>
      </c>
      <c r="D311" s="6" t="s">
        <v>145</v>
      </c>
      <c r="E311" s="73"/>
      <c r="F311" s="83">
        <f>F312+F314</f>
        <v>15445.9</v>
      </c>
      <c r="G311" s="83">
        <f>G312+G314</f>
        <v>10364</v>
      </c>
    </row>
    <row r="312" spans="1:7" ht="20.25" x14ac:dyDescent="0.3">
      <c r="A312" s="44" t="s">
        <v>146</v>
      </c>
      <c r="B312" s="72" t="s">
        <v>44</v>
      </c>
      <c r="C312" s="6" t="s">
        <v>18</v>
      </c>
      <c r="D312" s="6" t="s">
        <v>147</v>
      </c>
      <c r="E312" s="73"/>
      <c r="F312" s="83">
        <f t="shared" ref="F312:G312" si="120">F313</f>
        <v>200</v>
      </c>
      <c r="G312" s="83">
        <f t="shared" si="120"/>
        <v>200</v>
      </c>
    </row>
    <row r="313" spans="1:7" s="21" customFormat="1" ht="37.5" x14ac:dyDescent="0.3">
      <c r="A313" s="51" t="s">
        <v>21</v>
      </c>
      <c r="B313" s="72" t="s">
        <v>44</v>
      </c>
      <c r="C313" s="6" t="s">
        <v>18</v>
      </c>
      <c r="D313" s="40" t="s">
        <v>147</v>
      </c>
      <c r="E313" s="73" t="s">
        <v>22</v>
      </c>
      <c r="F313" s="83">
        <v>200</v>
      </c>
      <c r="G313" s="83">
        <v>200</v>
      </c>
    </row>
    <row r="314" spans="1:7" ht="25.5" customHeight="1" x14ac:dyDescent="0.3">
      <c r="A314" s="44" t="s">
        <v>566</v>
      </c>
      <c r="B314" s="72" t="s">
        <v>44</v>
      </c>
      <c r="C314" s="6" t="s">
        <v>18</v>
      </c>
      <c r="D314" s="6" t="s">
        <v>449</v>
      </c>
      <c r="E314" s="73"/>
      <c r="F314" s="83">
        <f t="shared" ref="F314:G314" si="121">F315</f>
        <v>15245.9</v>
      </c>
      <c r="G314" s="83">
        <f t="shared" si="121"/>
        <v>10164</v>
      </c>
    </row>
    <row r="315" spans="1:7" s="21" customFormat="1" ht="37.5" x14ac:dyDescent="0.3">
      <c r="A315" s="51" t="s">
        <v>21</v>
      </c>
      <c r="B315" s="72" t="s">
        <v>44</v>
      </c>
      <c r="C315" s="6" t="s">
        <v>18</v>
      </c>
      <c r="D315" s="40" t="s">
        <v>449</v>
      </c>
      <c r="E315" s="73" t="s">
        <v>22</v>
      </c>
      <c r="F315" s="83">
        <v>15245.9</v>
      </c>
      <c r="G315" s="83">
        <v>10164</v>
      </c>
    </row>
    <row r="316" spans="1:7" ht="37.5" x14ac:dyDescent="0.3">
      <c r="A316" s="59" t="s">
        <v>469</v>
      </c>
      <c r="B316" s="72" t="s">
        <v>44</v>
      </c>
      <c r="C316" s="6" t="s">
        <v>18</v>
      </c>
      <c r="D316" s="6" t="s">
        <v>451</v>
      </c>
      <c r="E316" s="73"/>
      <c r="F316" s="83">
        <f>F317</f>
        <v>1030.9000000000001</v>
      </c>
      <c r="G316" s="83">
        <f>G317</f>
        <v>0</v>
      </c>
    </row>
    <row r="317" spans="1:7" ht="20.25" x14ac:dyDescent="0.3">
      <c r="A317" s="44" t="s">
        <v>452</v>
      </c>
      <c r="B317" s="72" t="s">
        <v>44</v>
      </c>
      <c r="C317" s="6" t="s">
        <v>18</v>
      </c>
      <c r="D317" s="6" t="s">
        <v>453</v>
      </c>
      <c r="E317" s="73"/>
      <c r="F317" s="83">
        <f t="shared" ref="F317:G317" si="122">F318</f>
        <v>1030.9000000000001</v>
      </c>
      <c r="G317" s="83">
        <f t="shared" si="122"/>
        <v>0</v>
      </c>
    </row>
    <row r="318" spans="1:7" s="21" customFormat="1" ht="37.5" x14ac:dyDescent="0.3">
      <c r="A318" s="51" t="s">
        <v>21</v>
      </c>
      <c r="B318" s="72" t="s">
        <v>44</v>
      </c>
      <c r="C318" s="6" t="s">
        <v>18</v>
      </c>
      <c r="D318" s="40" t="s">
        <v>453</v>
      </c>
      <c r="E318" s="73" t="s">
        <v>22</v>
      </c>
      <c r="F318" s="83">
        <v>1030.9000000000001</v>
      </c>
      <c r="G318" s="83">
        <v>0</v>
      </c>
    </row>
    <row r="319" spans="1:7" ht="37.5" x14ac:dyDescent="0.3">
      <c r="A319" s="44" t="s">
        <v>454</v>
      </c>
      <c r="B319" s="72" t="s">
        <v>44</v>
      </c>
      <c r="C319" s="6" t="s">
        <v>18</v>
      </c>
      <c r="D319" s="6" t="s">
        <v>455</v>
      </c>
      <c r="E319" s="73"/>
      <c r="F319" s="83">
        <f>F320</f>
        <v>1111.0999999999999</v>
      </c>
      <c r="G319" s="83">
        <f>G320</f>
        <v>1111.0999999999999</v>
      </c>
    </row>
    <row r="320" spans="1:7" ht="20.25" x14ac:dyDescent="0.3">
      <c r="A320" s="44" t="s">
        <v>456</v>
      </c>
      <c r="B320" s="72" t="s">
        <v>44</v>
      </c>
      <c r="C320" s="6" t="s">
        <v>18</v>
      </c>
      <c r="D320" s="6" t="s">
        <v>457</v>
      </c>
      <c r="E320" s="73"/>
      <c r="F320" s="83">
        <f t="shared" ref="F320:G320" si="123">F321</f>
        <v>1111.0999999999999</v>
      </c>
      <c r="G320" s="83">
        <f t="shared" si="123"/>
        <v>1111.0999999999999</v>
      </c>
    </row>
    <row r="321" spans="1:7" s="21" customFormat="1" ht="37.5" x14ac:dyDescent="0.3">
      <c r="A321" s="51" t="s">
        <v>21</v>
      </c>
      <c r="B321" s="72" t="s">
        <v>44</v>
      </c>
      <c r="C321" s="6" t="s">
        <v>18</v>
      </c>
      <c r="D321" s="40" t="s">
        <v>457</v>
      </c>
      <c r="E321" s="73" t="s">
        <v>22</v>
      </c>
      <c r="F321" s="83">
        <v>1111.0999999999999</v>
      </c>
      <c r="G321" s="83">
        <v>1111.0999999999999</v>
      </c>
    </row>
    <row r="322" spans="1:7" ht="20.25" x14ac:dyDescent="0.3">
      <c r="A322" s="44" t="s">
        <v>297</v>
      </c>
      <c r="B322" s="72" t="s">
        <v>44</v>
      </c>
      <c r="C322" s="6" t="s">
        <v>18</v>
      </c>
      <c r="D322" s="6" t="s">
        <v>138</v>
      </c>
      <c r="E322" s="73"/>
      <c r="F322" s="83">
        <f t="shared" ref="F322:G322" si="124">F323</f>
        <v>90576.799999999988</v>
      </c>
      <c r="G322" s="83">
        <f t="shared" si="124"/>
        <v>90576.799999999988</v>
      </c>
    </row>
    <row r="323" spans="1:7" ht="37.5" x14ac:dyDescent="0.3">
      <c r="A323" s="59" t="s">
        <v>469</v>
      </c>
      <c r="B323" s="72" t="s">
        <v>44</v>
      </c>
      <c r="C323" s="6" t="s">
        <v>18</v>
      </c>
      <c r="D323" s="6" t="s">
        <v>458</v>
      </c>
      <c r="E323" s="73"/>
      <c r="F323" s="83">
        <f>F324+F326+F328+F330+F332+F334+F336</f>
        <v>90576.799999999988</v>
      </c>
      <c r="G323" s="83">
        <f>G324+G326+G328+G330+G332+G334+G336</f>
        <v>90576.799999999988</v>
      </c>
    </row>
    <row r="324" spans="1:7" ht="37.5" x14ac:dyDescent="0.3">
      <c r="A324" s="44" t="s">
        <v>148</v>
      </c>
      <c r="B324" s="72" t="s">
        <v>44</v>
      </c>
      <c r="C324" s="6" t="s">
        <v>18</v>
      </c>
      <c r="D324" s="6" t="s">
        <v>459</v>
      </c>
      <c r="E324" s="73"/>
      <c r="F324" s="83">
        <f t="shared" ref="F324:G324" si="125">F325</f>
        <v>8403.7000000000007</v>
      </c>
      <c r="G324" s="83">
        <f t="shared" si="125"/>
        <v>8403.7000000000007</v>
      </c>
    </row>
    <row r="325" spans="1:7" s="21" customFormat="1" ht="37.5" x14ac:dyDescent="0.3">
      <c r="A325" s="51" t="s">
        <v>21</v>
      </c>
      <c r="B325" s="72" t="s">
        <v>44</v>
      </c>
      <c r="C325" s="6" t="s">
        <v>18</v>
      </c>
      <c r="D325" s="40" t="s">
        <v>459</v>
      </c>
      <c r="E325" s="73" t="s">
        <v>22</v>
      </c>
      <c r="F325" s="83">
        <f>3900+4503.7</f>
        <v>8403.7000000000007</v>
      </c>
      <c r="G325" s="83">
        <f>3900+4503.7</f>
        <v>8403.7000000000007</v>
      </c>
    </row>
    <row r="326" spans="1:7" ht="37.5" x14ac:dyDescent="0.3">
      <c r="A326" s="44" t="s">
        <v>276</v>
      </c>
      <c r="B326" s="72" t="s">
        <v>44</v>
      </c>
      <c r="C326" s="6" t="s">
        <v>18</v>
      </c>
      <c r="D326" s="6" t="s">
        <v>460</v>
      </c>
      <c r="E326" s="73"/>
      <c r="F326" s="83">
        <f t="shared" ref="F326:G326" si="126">F327</f>
        <v>24176.3</v>
      </c>
      <c r="G326" s="83">
        <f t="shared" si="126"/>
        <v>24176.3</v>
      </c>
    </row>
    <row r="327" spans="1:7" s="21" customFormat="1" ht="37.5" x14ac:dyDescent="0.3">
      <c r="A327" s="51" t="s">
        <v>21</v>
      </c>
      <c r="B327" s="72" t="s">
        <v>44</v>
      </c>
      <c r="C327" s="6" t="s">
        <v>18</v>
      </c>
      <c r="D327" s="40" t="s">
        <v>460</v>
      </c>
      <c r="E327" s="73" t="s">
        <v>22</v>
      </c>
      <c r="F327" s="83">
        <f>18962.5+5213.8</f>
        <v>24176.3</v>
      </c>
      <c r="G327" s="83">
        <f>18962.5+5213.8</f>
        <v>24176.3</v>
      </c>
    </row>
    <row r="328" spans="1:7" ht="20.25" customHeight="1" x14ac:dyDescent="0.3">
      <c r="A328" s="44" t="s">
        <v>149</v>
      </c>
      <c r="B328" s="72" t="s">
        <v>44</v>
      </c>
      <c r="C328" s="6" t="s">
        <v>18</v>
      </c>
      <c r="D328" s="6" t="s">
        <v>461</v>
      </c>
      <c r="E328" s="73"/>
      <c r="F328" s="83">
        <f t="shared" ref="F328:G328" si="127">F329</f>
        <v>5390.2</v>
      </c>
      <c r="G328" s="83">
        <f t="shared" si="127"/>
        <v>5390.2</v>
      </c>
    </row>
    <row r="329" spans="1:7" s="21" customFormat="1" ht="40.5" customHeight="1" x14ac:dyDescent="0.3">
      <c r="A329" s="51" t="s">
        <v>21</v>
      </c>
      <c r="B329" s="72" t="s">
        <v>44</v>
      </c>
      <c r="C329" s="6" t="s">
        <v>18</v>
      </c>
      <c r="D329" s="40" t="s">
        <v>461</v>
      </c>
      <c r="E329" s="73" t="s">
        <v>22</v>
      </c>
      <c r="F329" s="83">
        <f>3500+1890.2</f>
        <v>5390.2</v>
      </c>
      <c r="G329" s="83">
        <f>3500+1890.2</f>
        <v>5390.2</v>
      </c>
    </row>
    <row r="330" spans="1:7" ht="37.5" x14ac:dyDescent="0.3">
      <c r="A330" s="44" t="s">
        <v>150</v>
      </c>
      <c r="B330" s="72" t="s">
        <v>44</v>
      </c>
      <c r="C330" s="6" t="s">
        <v>18</v>
      </c>
      <c r="D330" s="6" t="s">
        <v>462</v>
      </c>
      <c r="E330" s="73"/>
      <c r="F330" s="83">
        <f>F331</f>
        <v>3397.2</v>
      </c>
      <c r="G330" s="83">
        <f>G331</f>
        <v>3397.2</v>
      </c>
    </row>
    <row r="331" spans="1:7" s="21" customFormat="1" ht="37.5" x14ac:dyDescent="0.3">
      <c r="A331" s="51" t="s">
        <v>21</v>
      </c>
      <c r="B331" s="72" t="s">
        <v>44</v>
      </c>
      <c r="C331" s="6" t="s">
        <v>18</v>
      </c>
      <c r="D331" s="40" t="s">
        <v>462</v>
      </c>
      <c r="E331" s="73" t="s">
        <v>22</v>
      </c>
      <c r="F331" s="83">
        <f>1511.5+1885.7</f>
        <v>3397.2</v>
      </c>
      <c r="G331" s="83">
        <f>1511.5+1885.7</f>
        <v>3397.2</v>
      </c>
    </row>
    <row r="332" spans="1:7" ht="20.25" x14ac:dyDescent="0.3">
      <c r="A332" s="44" t="s">
        <v>151</v>
      </c>
      <c r="B332" s="72" t="s">
        <v>44</v>
      </c>
      <c r="C332" s="6" t="s">
        <v>18</v>
      </c>
      <c r="D332" s="6" t="s">
        <v>463</v>
      </c>
      <c r="E332" s="73"/>
      <c r="F332" s="83">
        <f>F333</f>
        <v>3833.8</v>
      </c>
      <c r="G332" s="83">
        <f>G333</f>
        <v>3833.8</v>
      </c>
    </row>
    <row r="333" spans="1:7" s="21" customFormat="1" ht="39.75" customHeight="1" x14ac:dyDescent="0.3">
      <c r="A333" s="51" t="s">
        <v>21</v>
      </c>
      <c r="B333" s="72" t="s">
        <v>44</v>
      </c>
      <c r="C333" s="6" t="s">
        <v>18</v>
      </c>
      <c r="D333" s="40" t="s">
        <v>463</v>
      </c>
      <c r="E333" s="73" t="s">
        <v>22</v>
      </c>
      <c r="F333" s="83">
        <f>1717+2116.8</f>
        <v>3833.8</v>
      </c>
      <c r="G333" s="83">
        <f>1717+2116.8</f>
        <v>3833.8</v>
      </c>
    </row>
    <row r="334" spans="1:7" ht="20.25" x14ac:dyDescent="0.3">
      <c r="A334" s="44" t="s">
        <v>152</v>
      </c>
      <c r="B334" s="72" t="s">
        <v>44</v>
      </c>
      <c r="C334" s="6" t="s">
        <v>18</v>
      </c>
      <c r="D334" s="6" t="s">
        <v>464</v>
      </c>
      <c r="E334" s="73"/>
      <c r="F334" s="83">
        <f>F335</f>
        <v>6411.7</v>
      </c>
      <c r="G334" s="83">
        <f>G335</f>
        <v>6411.7</v>
      </c>
    </row>
    <row r="335" spans="1:7" s="21" customFormat="1" ht="37.5" x14ac:dyDescent="0.3">
      <c r="A335" s="51" t="s">
        <v>21</v>
      </c>
      <c r="B335" s="72" t="s">
        <v>44</v>
      </c>
      <c r="C335" s="6" t="s">
        <v>18</v>
      </c>
      <c r="D335" s="40" t="s">
        <v>464</v>
      </c>
      <c r="E335" s="73" t="s">
        <v>22</v>
      </c>
      <c r="F335" s="83">
        <f>3500+2911.7</f>
        <v>6411.7</v>
      </c>
      <c r="G335" s="83">
        <f>3500+2911.7</f>
        <v>6411.7</v>
      </c>
    </row>
    <row r="336" spans="1:7" ht="36.75" customHeight="1" x14ac:dyDescent="0.3">
      <c r="A336" s="44" t="s">
        <v>153</v>
      </c>
      <c r="B336" s="72" t="s">
        <v>44</v>
      </c>
      <c r="C336" s="6" t="s">
        <v>18</v>
      </c>
      <c r="D336" s="6" t="s">
        <v>465</v>
      </c>
      <c r="E336" s="73"/>
      <c r="F336" s="83">
        <f t="shared" ref="F336:G336" si="128">F337</f>
        <v>38963.9</v>
      </c>
      <c r="G336" s="83">
        <f t="shared" si="128"/>
        <v>38963.9</v>
      </c>
    </row>
    <row r="337" spans="1:7" s="21" customFormat="1" ht="37.5" x14ac:dyDescent="0.3">
      <c r="A337" s="51" t="s">
        <v>21</v>
      </c>
      <c r="B337" s="72" t="s">
        <v>44</v>
      </c>
      <c r="C337" s="6" t="s">
        <v>18</v>
      </c>
      <c r="D337" s="40" t="s">
        <v>465</v>
      </c>
      <c r="E337" s="73" t="s">
        <v>22</v>
      </c>
      <c r="F337" s="83">
        <v>38963.9</v>
      </c>
      <c r="G337" s="83">
        <v>38963.9</v>
      </c>
    </row>
    <row r="338" spans="1:7" s="8" customFormat="1" ht="22.5" customHeight="1" x14ac:dyDescent="0.3">
      <c r="A338" s="46" t="s">
        <v>154</v>
      </c>
      <c r="B338" s="72" t="s">
        <v>44</v>
      </c>
      <c r="C338" s="6" t="s">
        <v>44</v>
      </c>
      <c r="D338" s="6"/>
      <c r="E338" s="73"/>
      <c r="F338" s="84">
        <f>+F339</f>
        <v>31351.3</v>
      </c>
      <c r="G338" s="84">
        <f>+G339</f>
        <v>31351.3</v>
      </c>
    </row>
    <row r="339" spans="1:7" s="8" customFormat="1" ht="56.25" x14ac:dyDescent="0.3">
      <c r="A339" s="52" t="s">
        <v>474</v>
      </c>
      <c r="B339" s="72" t="s">
        <v>44</v>
      </c>
      <c r="C339" s="6" t="s">
        <v>44</v>
      </c>
      <c r="D339" s="6" t="s">
        <v>136</v>
      </c>
      <c r="E339" s="73"/>
      <c r="F339" s="84">
        <f t="shared" ref="F339:G339" si="129">+F340</f>
        <v>31351.3</v>
      </c>
      <c r="G339" s="84">
        <f t="shared" si="129"/>
        <v>31351.3</v>
      </c>
    </row>
    <row r="340" spans="1:7" s="8" customFormat="1" ht="20.25" x14ac:dyDescent="0.3">
      <c r="A340" s="44" t="s">
        <v>297</v>
      </c>
      <c r="B340" s="72" t="s">
        <v>44</v>
      </c>
      <c r="C340" s="6" t="s">
        <v>44</v>
      </c>
      <c r="D340" s="6" t="s">
        <v>138</v>
      </c>
      <c r="E340" s="73"/>
      <c r="F340" s="84">
        <f t="shared" ref="F340:G340" si="130">+F341</f>
        <v>31351.3</v>
      </c>
      <c r="G340" s="84">
        <f t="shared" si="130"/>
        <v>31351.3</v>
      </c>
    </row>
    <row r="341" spans="1:7" s="8" customFormat="1" ht="37.5" x14ac:dyDescent="0.3">
      <c r="A341" s="44" t="s">
        <v>14</v>
      </c>
      <c r="B341" s="72" t="s">
        <v>44</v>
      </c>
      <c r="C341" s="6" t="s">
        <v>44</v>
      </c>
      <c r="D341" s="6" t="s">
        <v>473</v>
      </c>
      <c r="E341" s="73"/>
      <c r="F341" s="84">
        <f t="shared" ref="F341:G341" si="131">F342+F344+F347+F349</f>
        <v>31351.3</v>
      </c>
      <c r="G341" s="84">
        <f t="shared" si="131"/>
        <v>31351.3</v>
      </c>
    </row>
    <row r="342" spans="1:7" ht="37.5" x14ac:dyDescent="0.3">
      <c r="A342" s="49" t="s">
        <v>277</v>
      </c>
      <c r="B342" s="70" t="s">
        <v>44</v>
      </c>
      <c r="C342" s="5" t="s">
        <v>44</v>
      </c>
      <c r="D342" s="38" t="s">
        <v>477</v>
      </c>
      <c r="E342" s="71"/>
      <c r="F342" s="83">
        <f t="shared" ref="F342:G342" si="132">F343</f>
        <v>954.6</v>
      </c>
      <c r="G342" s="83">
        <f t="shared" si="132"/>
        <v>954.6</v>
      </c>
    </row>
    <row r="343" spans="1:7" s="21" customFormat="1" ht="20.25" x14ac:dyDescent="0.3">
      <c r="A343" s="53" t="s">
        <v>167</v>
      </c>
      <c r="B343" s="70" t="s">
        <v>44</v>
      </c>
      <c r="C343" s="5" t="s">
        <v>44</v>
      </c>
      <c r="D343" s="38" t="s">
        <v>477</v>
      </c>
      <c r="E343" s="71" t="s">
        <v>12</v>
      </c>
      <c r="F343" s="83">
        <v>954.6</v>
      </c>
      <c r="G343" s="83">
        <v>954.6</v>
      </c>
    </row>
    <row r="344" spans="1:7" s="8" customFormat="1" ht="37.5" x14ac:dyDescent="0.3">
      <c r="A344" s="49" t="s">
        <v>280</v>
      </c>
      <c r="B344" s="72" t="s">
        <v>44</v>
      </c>
      <c r="C344" s="6" t="s">
        <v>44</v>
      </c>
      <c r="D344" s="6" t="s">
        <v>478</v>
      </c>
      <c r="E344" s="73"/>
      <c r="F344" s="84">
        <f t="shared" ref="F344:G344" si="133">+F345+F346</f>
        <v>19211.3</v>
      </c>
      <c r="G344" s="84">
        <f t="shared" si="133"/>
        <v>19211.3</v>
      </c>
    </row>
    <row r="345" spans="1:7" s="21" customFormat="1" ht="37.5" x14ac:dyDescent="0.3">
      <c r="A345" s="45" t="s">
        <v>35</v>
      </c>
      <c r="B345" s="72" t="s">
        <v>44</v>
      </c>
      <c r="C345" s="6" t="s">
        <v>44</v>
      </c>
      <c r="D345" s="6" t="s">
        <v>478</v>
      </c>
      <c r="E345" s="73" t="s">
        <v>36</v>
      </c>
      <c r="F345" s="83">
        <v>17927.5</v>
      </c>
      <c r="G345" s="83">
        <v>17927.5</v>
      </c>
    </row>
    <row r="346" spans="1:7" s="21" customFormat="1" ht="37.5" x14ac:dyDescent="0.3">
      <c r="A346" s="51" t="s">
        <v>21</v>
      </c>
      <c r="B346" s="72" t="s">
        <v>44</v>
      </c>
      <c r="C346" s="6" t="s">
        <v>44</v>
      </c>
      <c r="D346" s="6" t="s">
        <v>478</v>
      </c>
      <c r="E346" s="73" t="s">
        <v>22</v>
      </c>
      <c r="F346" s="83">
        <v>1283.8</v>
      </c>
      <c r="G346" s="83">
        <v>1283.8</v>
      </c>
    </row>
    <row r="347" spans="1:7" s="8" customFormat="1" ht="37.5" x14ac:dyDescent="0.3">
      <c r="A347" s="43" t="s">
        <v>16</v>
      </c>
      <c r="B347" s="72" t="s">
        <v>44</v>
      </c>
      <c r="C347" s="6" t="s">
        <v>44</v>
      </c>
      <c r="D347" s="6" t="s">
        <v>476</v>
      </c>
      <c r="E347" s="73"/>
      <c r="F347" s="84">
        <f t="shared" ref="F347:G347" si="134">+F348</f>
        <v>10578.6</v>
      </c>
      <c r="G347" s="84">
        <f t="shared" si="134"/>
        <v>10578.6</v>
      </c>
    </row>
    <row r="348" spans="1:7" s="21" customFormat="1" ht="37.5" x14ac:dyDescent="0.3">
      <c r="A348" s="45" t="s">
        <v>35</v>
      </c>
      <c r="B348" s="72" t="s">
        <v>44</v>
      </c>
      <c r="C348" s="6" t="s">
        <v>44</v>
      </c>
      <c r="D348" s="6" t="s">
        <v>476</v>
      </c>
      <c r="E348" s="73" t="s">
        <v>36</v>
      </c>
      <c r="F348" s="83">
        <v>10578.6</v>
      </c>
      <c r="G348" s="83">
        <v>10578.6</v>
      </c>
    </row>
    <row r="349" spans="1:7" ht="56.25" x14ac:dyDescent="0.3">
      <c r="A349" s="45" t="s">
        <v>42</v>
      </c>
      <c r="B349" s="72" t="s">
        <v>44</v>
      </c>
      <c r="C349" s="6" t="s">
        <v>44</v>
      </c>
      <c r="D349" s="6" t="s">
        <v>479</v>
      </c>
      <c r="E349" s="73"/>
      <c r="F349" s="84">
        <f t="shared" ref="F349:G349" si="135">+F350+F351</f>
        <v>606.79999999999995</v>
      </c>
      <c r="G349" s="84">
        <f t="shared" si="135"/>
        <v>606.79999999999995</v>
      </c>
    </row>
    <row r="350" spans="1:7" s="21" customFormat="1" ht="37.5" x14ac:dyDescent="0.3">
      <c r="A350" s="45" t="s">
        <v>35</v>
      </c>
      <c r="B350" s="72" t="s">
        <v>44</v>
      </c>
      <c r="C350" s="6" t="s">
        <v>44</v>
      </c>
      <c r="D350" s="6" t="s">
        <v>479</v>
      </c>
      <c r="E350" s="73" t="s">
        <v>36</v>
      </c>
      <c r="F350" s="83">
        <v>471.8</v>
      </c>
      <c r="G350" s="83">
        <v>471.8</v>
      </c>
    </row>
    <row r="351" spans="1:7" s="21" customFormat="1" ht="37.5" x14ac:dyDescent="0.3">
      <c r="A351" s="45" t="s">
        <v>21</v>
      </c>
      <c r="B351" s="72" t="s">
        <v>44</v>
      </c>
      <c r="C351" s="6" t="s">
        <v>44</v>
      </c>
      <c r="D351" s="6" t="s">
        <v>479</v>
      </c>
      <c r="E351" s="73" t="s">
        <v>22</v>
      </c>
      <c r="F351" s="83">
        <v>135</v>
      </c>
      <c r="G351" s="83">
        <v>135</v>
      </c>
    </row>
    <row r="352" spans="1:7" s="19" customFormat="1" ht="29.85" customHeight="1" x14ac:dyDescent="0.3">
      <c r="A352" s="55" t="s">
        <v>155</v>
      </c>
      <c r="B352" s="76" t="s">
        <v>47</v>
      </c>
      <c r="C352" s="9" t="s">
        <v>0</v>
      </c>
      <c r="D352" s="9"/>
      <c r="E352" s="77"/>
      <c r="F352" s="85">
        <f>F353</f>
        <v>1.8</v>
      </c>
      <c r="G352" s="85">
        <f>G353</f>
        <v>1.8</v>
      </c>
    </row>
    <row r="353" spans="1:7" s="8" customFormat="1" ht="37.5" x14ac:dyDescent="0.3">
      <c r="A353" s="43" t="s">
        <v>156</v>
      </c>
      <c r="B353" s="70" t="s">
        <v>47</v>
      </c>
      <c r="C353" s="5" t="s">
        <v>18</v>
      </c>
      <c r="D353" s="6"/>
      <c r="E353" s="71"/>
      <c r="F353" s="83">
        <f t="shared" ref="F353:G353" si="136">F354</f>
        <v>1.8</v>
      </c>
      <c r="G353" s="83">
        <f t="shared" si="136"/>
        <v>1.8</v>
      </c>
    </row>
    <row r="354" spans="1:7" ht="41.25" customHeight="1" x14ac:dyDescent="0.3">
      <c r="A354" s="44" t="s">
        <v>562</v>
      </c>
      <c r="B354" s="70" t="s">
        <v>47</v>
      </c>
      <c r="C354" s="5" t="s">
        <v>18</v>
      </c>
      <c r="D354" s="5" t="s">
        <v>103</v>
      </c>
      <c r="E354" s="71"/>
      <c r="F354" s="83">
        <f t="shared" ref="F354:G357" si="137">F355</f>
        <v>1.8</v>
      </c>
      <c r="G354" s="83">
        <f t="shared" si="137"/>
        <v>1.8</v>
      </c>
    </row>
    <row r="355" spans="1:7" ht="20.25" x14ac:dyDescent="0.3">
      <c r="A355" s="44" t="s">
        <v>297</v>
      </c>
      <c r="B355" s="70" t="s">
        <v>47</v>
      </c>
      <c r="C355" s="5" t="s">
        <v>18</v>
      </c>
      <c r="D355" s="5" t="s">
        <v>489</v>
      </c>
      <c r="E355" s="71"/>
      <c r="F355" s="83">
        <f t="shared" si="137"/>
        <v>1.8</v>
      </c>
      <c r="G355" s="83">
        <f t="shared" si="137"/>
        <v>1.8</v>
      </c>
    </row>
    <row r="356" spans="1:7" ht="20.25" x14ac:dyDescent="0.3">
      <c r="A356" s="44" t="s">
        <v>104</v>
      </c>
      <c r="B356" s="70" t="s">
        <v>47</v>
      </c>
      <c r="C356" s="5" t="s">
        <v>18</v>
      </c>
      <c r="D356" s="5" t="s">
        <v>490</v>
      </c>
      <c r="E356" s="71"/>
      <c r="F356" s="83">
        <f t="shared" si="137"/>
        <v>1.8</v>
      </c>
      <c r="G356" s="83">
        <f t="shared" si="137"/>
        <v>1.8</v>
      </c>
    </row>
    <row r="357" spans="1:7" ht="62.25" customHeight="1" x14ac:dyDescent="0.3">
      <c r="A357" s="44" t="s">
        <v>157</v>
      </c>
      <c r="B357" s="70" t="s">
        <v>47</v>
      </c>
      <c r="C357" s="5" t="s">
        <v>18</v>
      </c>
      <c r="D357" s="5" t="s">
        <v>491</v>
      </c>
      <c r="E357" s="71" t="s">
        <v>20</v>
      </c>
      <c r="F357" s="83">
        <f t="shared" si="137"/>
        <v>1.8</v>
      </c>
      <c r="G357" s="83">
        <f t="shared" si="137"/>
        <v>1.8</v>
      </c>
    </row>
    <row r="358" spans="1:7" s="21" customFormat="1" ht="37.5" x14ac:dyDescent="0.3">
      <c r="A358" s="46" t="s">
        <v>21</v>
      </c>
      <c r="B358" s="72" t="s">
        <v>47</v>
      </c>
      <c r="C358" s="6" t="s">
        <v>18</v>
      </c>
      <c r="D358" s="6" t="s">
        <v>491</v>
      </c>
      <c r="E358" s="73" t="s">
        <v>22</v>
      </c>
      <c r="F358" s="83">
        <v>1.8</v>
      </c>
      <c r="G358" s="83">
        <v>1.8</v>
      </c>
    </row>
    <row r="359" spans="1:7" s="19" customFormat="1" ht="27.4" customHeight="1" x14ac:dyDescent="0.3">
      <c r="A359" s="55" t="s">
        <v>158</v>
      </c>
      <c r="B359" s="76" t="s">
        <v>159</v>
      </c>
      <c r="C359" s="9" t="s">
        <v>0</v>
      </c>
      <c r="D359" s="9"/>
      <c r="E359" s="77"/>
      <c r="F359" s="85">
        <f>+F360+F382+F468+F498+F435</f>
        <v>2005179.5000000005</v>
      </c>
      <c r="G359" s="85">
        <f>+G360+G382+G468+G498+G435</f>
        <v>2005300.4000000004</v>
      </c>
    </row>
    <row r="360" spans="1:7" s="8" customFormat="1" ht="20.25" x14ac:dyDescent="0.3">
      <c r="A360" s="43" t="s">
        <v>160</v>
      </c>
      <c r="B360" s="70" t="s">
        <v>159</v>
      </c>
      <c r="C360" s="5" t="s">
        <v>11</v>
      </c>
      <c r="D360" s="5"/>
      <c r="E360" s="71"/>
      <c r="F360" s="83">
        <f>+F361+F377</f>
        <v>593533.70000000007</v>
      </c>
      <c r="G360" s="83">
        <f>+G361+G377</f>
        <v>561248.4</v>
      </c>
    </row>
    <row r="361" spans="1:7" ht="39.75" customHeight="1" x14ac:dyDescent="0.3">
      <c r="A361" s="49" t="s">
        <v>369</v>
      </c>
      <c r="B361" s="70" t="s">
        <v>159</v>
      </c>
      <c r="C361" s="5" t="s">
        <v>11</v>
      </c>
      <c r="D361" s="5" t="s">
        <v>161</v>
      </c>
      <c r="E361" s="71"/>
      <c r="F361" s="83">
        <f>F362+F366</f>
        <v>561248.4</v>
      </c>
      <c r="G361" s="83">
        <f>G362+G366</f>
        <v>561248.4</v>
      </c>
    </row>
    <row r="362" spans="1:7" ht="37.5" x14ac:dyDescent="0.3">
      <c r="A362" s="49" t="s">
        <v>391</v>
      </c>
      <c r="B362" s="70" t="s">
        <v>159</v>
      </c>
      <c r="C362" s="5" t="s">
        <v>11</v>
      </c>
      <c r="D362" s="38" t="s">
        <v>162</v>
      </c>
      <c r="E362" s="71"/>
      <c r="F362" s="83">
        <f>F363</f>
        <v>1408</v>
      </c>
      <c r="G362" s="83">
        <f>G363</f>
        <v>1408</v>
      </c>
    </row>
    <row r="363" spans="1:7" ht="20.25" x14ac:dyDescent="0.3">
      <c r="A363" s="49" t="s">
        <v>17</v>
      </c>
      <c r="B363" s="70" t="s">
        <v>159</v>
      </c>
      <c r="C363" s="5" t="s">
        <v>11</v>
      </c>
      <c r="D363" s="38" t="s">
        <v>166</v>
      </c>
      <c r="E363" s="71"/>
      <c r="F363" s="83">
        <f t="shared" ref="F363:G363" si="138">F364</f>
        <v>1408</v>
      </c>
      <c r="G363" s="83">
        <f t="shared" si="138"/>
        <v>1408</v>
      </c>
    </row>
    <row r="364" spans="1:7" ht="57.75" customHeight="1" x14ac:dyDescent="0.3">
      <c r="A364" s="60" t="s">
        <v>370</v>
      </c>
      <c r="B364" s="70" t="s">
        <v>159</v>
      </c>
      <c r="C364" s="5" t="s">
        <v>11</v>
      </c>
      <c r="D364" s="38" t="s">
        <v>168</v>
      </c>
      <c r="E364" s="71"/>
      <c r="F364" s="83">
        <f t="shared" ref="F364:G364" si="139">+F365</f>
        <v>1408</v>
      </c>
      <c r="G364" s="83">
        <f t="shared" si="139"/>
        <v>1408</v>
      </c>
    </row>
    <row r="365" spans="1:7" s="21" customFormat="1" ht="21" customHeight="1" x14ac:dyDescent="0.3">
      <c r="A365" s="53" t="s">
        <v>167</v>
      </c>
      <c r="B365" s="70" t="s">
        <v>159</v>
      </c>
      <c r="C365" s="5" t="s">
        <v>11</v>
      </c>
      <c r="D365" s="38" t="s">
        <v>168</v>
      </c>
      <c r="E365" s="71" t="s">
        <v>12</v>
      </c>
      <c r="F365" s="83">
        <v>1408</v>
      </c>
      <c r="G365" s="83">
        <v>1408</v>
      </c>
    </row>
    <row r="366" spans="1:7" ht="20.25" x14ac:dyDescent="0.3">
      <c r="A366" s="48" t="s">
        <v>297</v>
      </c>
      <c r="B366" s="70" t="s">
        <v>159</v>
      </c>
      <c r="C366" s="5" t="s">
        <v>11</v>
      </c>
      <c r="D366" s="38" t="s">
        <v>179</v>
      </c>
      <c r="E366" s="71"/>
      <c r="F366" s="83">
        <f t="shared" ref="F366:G366" si="140">F367+F370</f>
        <v>559840.4</v>
      </c>
      <c r="G366" s="83">
        <f t="shared" si="140"/>
        <v>559840.4</v>
      </c>
    </row>
    <row r="367" spans="1:7" ht="20.25" x14ac:dyDescent="0.3">
      <c r="A367" s="49" t="s">
        <v>58</v>
      </c>
      <c r="B367" s="70" t="s">
        <v>159</v>
      </c>
      <c r="C367" s="5" t="s">
        <v>11</v>
      </c>
      <c r="D367" s="38" t="s">
        <v>180</v>
      </c>
      <c r="E367" s="71"/>
      <c r="F367" s="83">
        <f t="shared" ref="F367:G367" si="141">+F368</f>
        <v>44</v>
      </c>
      <c r="G367" s="83">
        <f t="shared" si="141"/>
        <v>44</v>
      </c>
    </row>
    <row r="368" spans="1:7" ht="20.25" x14ac:dyDescent="0.3">
      <c r="A368" s="48" t="s">
        <v>371</v>
      </c>
      <c r="B368" s="70" t="s">
        <v>159</v>
      </c>
      <c r="C368" s="5" t="s">
        <v>11</v>
      </c>
      <c r="D368" s="38" t="s">
        <v>181</v>
      </c>
      <c r="E368" s="71"/>
      <c r="F368" s="83">
        <f t="shared" ref="F368:G368" si="142">SUM(F369)</f>
        <v>44</v>
      </c>
      <c r="G368" s="83">
        <f t="shared" si="142"/>
        <v>44</v>
      </c>
    </row>
    <row r="369" spans="1:7" s="21" customFormat="1" ht="20.25" x14ac:dyDescent="0.3">
      <c r="A369" s="53" t="s">
        <v>167</v>
      </c>
      <c r="B369" s="70" t="s">
        <v>159</v>
      </c>
      <c r="C369" s="5" t="s">
        <v>11</v>
      </c>
      <c r="D369" s="38" t="s">
        <v>181</v>
      </c>
      <c r="E369" s="71" t="s">
        <v>12</v>
      </c>
      <c r="F369" s="83">
        <v>44</v>
      </c>
      <c r="G369" s="83">
        <v>44</v>
      </c>
    </row>
    <row r="370" spans="1:7" ht="37.5" x14ac:dyDescent="0.3">
      <c r="A370" s="49" t="s">
        <v>14</v>
      </c>
      <c r="B370" s="70" t="s">
        <v>159</v>
      </c>
      <c r="C370" s="5" t="s">
        <v>11</v>
      </c>
      <c r="D370" s="38" t="s">
        <v>182</v>
      </c>
      <c r="E370" s="71"/>
      <c r="F370" s="83">
        <f t="shared" ref="F370:G370" si="143">F371+F373+F375</f>
        <v>559796.4</v>
      </c>
      <c r="G370" s="83">
        <f t="shared" si="143"/>
        <v>559796.4</v>
      </c>
    </row>
    <row r="371" spans="1:7" ht="20.25" x14ac:dyDescent="0.3">
      <c r="A371" s="49" t="s">
        <v>372</v>
      </c>
      <c r="B371" s="70" t="s">
        <v>159</v>
      </c>
      <c r="C371" s="5" t="s">
        <v>11</v>
      </c>
      <c r="D371" s="38" t="s">
        <v>183</v>
      </c>
      <c r="E371" s="71"/>
      <c r="F371" s="83">
        <f t="shared" ref="F371:G371" si="144">SUM(F372)</f>
        <v>96437.1</v>
      </c>
      <c r="G371" s="83">
        <f t="shared" si="144"/>
        <v>96437.1</v>
      </c>
    </row>
    <row r="372" spans="1:7" s="21" customFormat="1" ht="20.25" x14ac:dyDescent="0.3">
      <c r="A372" s="53" t="s">
        <v>167</v>
      </c>
      <c r="B372" s="70" t="s">
        <v>159</v>
      </c>
      <c r="C372" s="5" t="s">
        <v>11</v>
      </c>
      <c r="D372" s="38" t="s">
        <v>183</v>
      </c>
      <c r="E372" s="71" t="s">
        <v>12</v>
      </c>
      <c r="F372" s="83">
        <v>96437.1</v>
      </c>
      <c r="G372" s="83">
        <v>96437.1</v>
      </c>
    </row>
    <row r="373" spans="1:7" s="16" customFormat="1" ht="37.5" x14ac:dyDescent="0.3">
      <c r="A373" s="49" t="s">
        <v>16</v>
      </c>
      <c r="B373" s="70" t="s">
        <v>159</v>
      </c>
      <c r="C373" s="5" t="s">
        <v>11</v>
      </c>
      <c r="D373" s="38" t="s">
        <v>273</v>
      </c>
      <c r="E373" s="74"/>
      <c r="F373" s="83">
        <f t="shared" ref="F373:G373" si="145">+F374</f>
        <v>50121.8</v>
      </c>
      <c r="G373" s="83">
        <f t="shared" si="145"/>
        <v>50121.8</v>
      </c>
    </row>
    <row r="374" spans="1:7" s="22" customFormat="1" ht="20.25" x14ac:dyDescent="0.3">
      <c r="A374" s="53" t="s">
        <v>167</v>
      </c>
      <c r="B374" s="70" t="s">
        <v>159</v>
      </c>
      <c r="C374" s="5" t="s">
        <v>11</v>
      </c>
      <c r="D374" s="6" t="s">
        <v>273</v>
      </c>
      <c r="E374" s="73" t="s">
        <v>12</v>
      </c>
      <c r="F374" s="83">
        <v>50121.8</v>
      </c>
      <c r="G374" s="83">
        <v>50121.8</v>
      </c>
    </row>
    <row r="375" spans="1:7" ht="20.25" x14ac:dyDescent="0.3">
      <c r="A375" s="49" t="s">
        <v>373</v>
      </c>
      <c r="B375" s="70" t="s">
        <v>159</v>
      </c>
      <c r="C375" s="5" t="s">
        <v>11</v>
      </c>
      <c r="D375" s="38" t="s">
        <v>374</v>
      </c>
      <c r="E375" s="71"/>
      <c r="F375" s="83">
        <f t="shared" ref="F375:G375" si="146">+F376</f>
        <v>413237.5</v>
      </c>
      <c r="G375" s="83">
        <f t="shared" si="146"/>
        <v>413237.5</v>
      </c>
    </row>
    <row r="376" spans="1:7" s="21" customFormat="1" ht="20.25" x14ac:dyDescent="0.3">
      <c r="A376" s="53" t="s">
        <v>167</v>
      </c>
      <c r="B376" s="70" t="s">
        <v>159</v>
      </c>
      <c r="C376" s="5" t="s">
        <v>11</v>
      </c>
      <c r="D376" s="38" t="s">
        <v>374</v>
      </c>
      <c r="E376" s="71" t="s">
        <v>12</v>
      </c>
      <c r="F376" s="83">
        <v>413237.5</v>
      </c>
      <c r="G376" s="83">
        <v>413237.5</v>
      </c>
    </row>
    <row r="377" spans="1:7" s="27" customFormat="1" ht="41.25" customHeight="1" x14ac:dyDescent="0.3">
      <c r="A377" s="46" t="s">
        <v>562</v>
      </c>
      <c r="B377" s="70" t="s">
        <v>159</v>
      </c>
      <c r="C377" s="5" t="s">
        <v>11</v>
      </c>
      <c r="D377" s="5" t="s">
        <v>103</v>
      </c>
      <c r="E377" s="71"/>
      <c r="F377" s="83">
        <f t="shared" ref="F377:G380" si="147">F378</f>
        <v>32285.300000000003</v>
      </c>
      <c r="G377" s="83">
        <f t="shared" si="147"/>
        <v>0</v>
      </c>
    </row>
    <row r="378" spans="1:7" s="27" customFormat="1" ht="37.5" x14ac:dyDescent="0.3">
      <c r="A378" s="49" t="s">
        <v>391</v>
      </c>
      <c r="B378" s="70" t="s">
        <v>159</v>
      </c>
      <c r="C378" s="5" t="s">
        <v>11</v>
      </c>
      <c r="D378" s="5" t="s">
        <v>493</v>
      </c>
      <c r="E378" s="71"/>
      <c r="F378" s="83">
        <f t="shared" si="147"/>
        <v>32285.300000000003</v>
      </c>
      <c r="G378" s="83">
        <f t="shared" si="147"/>
        <v>0</v>
      </c>
    </row>
    <row r="379" spans="1:7" s="27" customFormat="1" ht="37.5" x14ac:dyDescent="0.3">
      <c r="A379" s="49" t="s">
        <v>117</v>
      </c>
      <c r="B379" s="70" t="s">
        <v>159</v>
      </c>
      <c r="C379" s="5" t="s">
        <v>11</v>
      </c>
      <c r="D379" s="5" t="s">
        <v>499</v>
      </c>
      <c r="E379" s="71"/>
      <c r="F379" s="83">
        <f t="shared" si="147"/>
        <v>32285.300000000003</v>
      </c>
      <c r="G379" s="83">
        <f t="shared" si="147"/>
        <v>0</v>
      </c>
    </row>
    <row r="380" spans="1:7" s="27" customFormat="1" ht="37.5" x14ac:dyDescent="0.3">
      <c r="A380" s="46" t="s">
        <v>565</v>
      </c>
      <c r="B380" s="70" t="s">
        <v>159</v>
      </c>
      <c r="C380" s="5" t="s">
        <v>11</v>
      </c>
      <c r="D380" s="5" t="s">
        <v>500</v>
      </c>
      <c r="E380" s="71"/>
      <c r="F380" s="83">
        <f t="shared" si="147"/>
        <v>32285.300000000003</v>
      </c>
      <c r="G380" s="83">
        <f t="shared" si="147"/>
        <v>0</v>
      </c>
    </row>
    <row r="381" spans="1:7" s="28" customFormat="1" ht="37.5" x14ac:dyDescent="0.3">
      <c r="A381" s="45" t="s">
        <v>21</v>
      </c>
      <c r="B381" s="70" t="s">
        <v>159</v>
      </c>
      <c r="C381" s="5" t="s">
        <v>11</v>
      </c>
      <c r="D381" s="5" t="s">
        <v>500</v>
      </c>
      <c r="E381" s="71" t="s">
        <v>22</v>
      </c>
      <c r="F381" s="83">
        <v>32285.300000000003</v>
      </c>
      <c r="G381" s="83">
        <v>0</v>
      </c>
    </row>
    <row r="382" spans="1:7" s="8" customFormat="1" ht="20.25" x14ac:dyDescent="0.3">
      <c r="A382" s="43" t="s">
        <v>169</v>
      </c>
      <c r="B382" s="70" t="s">
        <v>159</v>
      </c>
      <c r="C382" s="5" t="s">
        <v>1</v>
      </c>
      <c r="D382" s="5"/>
      <c r="E382" s="71"/>
      <c r="F382" s="83">
        <f>+F383+F425+F430</f>
        <v>1220594.5</v>
      </c>
      <c r="G382" s="83">
        <f>+G383+G425+G430</f>
        <v>1253000.7</v>
      </c>
    </row>
    <row r="383" spans="1:7" ht="42.75" customHeight="1" x14ac:dyDescent="0.3">
      <c r="A383" s="49" t="s">
        <v>369</v>
      </c>
      <c r="B383" s="70" t="s">
        <v>159</v>
      </c>
      <c r="C383" s="5" t="s">
        <v>1</v>
      </c>
      <c r="D383" s="5" t="s">
        <v>170</v>
      </c>
      <c r="E383" s="71"/>
      <c r="F383" s="83">
        <f>+F384+F406+F410</f>
        <v>835028.2</v>
      </c>
      <c r="G383" s="83">
        <f>+G384+G406+G410</f>
        <v>867434.4</v>
      </c>
    </row>
    <row r="384" spans="1:7" ht="37.5" x14ac:dyDescent="0.3">
      <c r="A384" s="49" t="s">
        <v>391</v>
      </c>
      <c r="B384" s="70" t="s">
        <v>159</v>
      </c>
      <c r="C384" s="5" t="s">
        <v>1</v>
      </c>
      <c r="D384" s="38" t="s">
        <v>162</v>
      </c>
      <c r="E384" s="71"/>
      <c r="F384" s="83">
        <f>F385+F388+F393+F398+F403</f>
        <v>71344.899999999994</v>
      </c>
      <c r="G384" s="83">
        <f>G385+G388+G393+G398+G403</f>
        <v>103751.1</v>
      </c>
    </row>
    <row r="385" spans="1:7" ht="42" customHeight="1" x14ac:dyDescent="0.3">
      <c r="A385" s="49" t="s">
        <v>117</v>
      </c>
      <c r="B385" s="70" t="s">
        <v>159</v>
      </c>
      <c r="C385" s="5" t="s">
        <v>1</v>
      </c>
      <c r="D385" s="38" t="s">
        <v>163</v>
      </c>
      <c r="E385" s="71"/>
      <c r="F385" s="83">
        <f t="shared" ref="F385:G385" si="148">F386</f>
        <v>1041.7</v>
      </c>
      <c r="G385" s="83">
        <f t="shared" si="148"/>
        <v>94791.7</v>
      </c>
    </row>
    <row r="386" spans="1:7" ht="56.25" x14ac:dyDescent="0.3">
      <c r="A386" s="49" t="s">
        <v>376</v>
      </c>
      <c r="B386" s="70" t="s">
        <v>159</v>
      </c>
      <c r="C386" s="5" t="s">
        <v>1</v>
      </c>
      <c r="D386" s="7" t="s">
        <v>377</v>
      </c>
      <c r="E386" s="71"/>
      <c r="F386" s="83">
        <f t="shared" ref="F386:G386" si="149">SUM(F387)</f>
        <v>1041.7</v>
      </c>
      <c r="G386" s="83">
        <f t="shared" si="149"/>
        <v>94791.7</v>
      </c>
    </row>
    <row r="387" spans="1:7" s="21" customFormat="1" ht="37.5" x14ac:dyDescent="0.3">
      <c r="A387" s="45" t="s">
        <v>21</v>
      </c>
      <c r="B387" s="70" t="s">
        <v>159</v>
      </c>
      <c r="C387" s="5" t="s">
        <v>1</v>
      </c>
      <c r="D387" s="38" t="s">
        <v>377</v>
      </c>
      <c r="E387" s="71" t="s">
        <v>22</v>
      </c>
      <c r="F387" s="83">
        <v>1041.7</v>
      </c>
      <c r="G387" s="83">
        <v>94791.7</v>
      </c>
    </row>
    <row r="388" spans="1:7" ht="45" customHeight="1" x14ac:dyDescent="0.3">
      <c r="A388" s="49" t="s">
        <v>14</v>
      </c>
      <c r="B388" s="70" t="s">
        <v>159</v>
      </c>
      <c r="C388" s="5" t="s">
        <v>1</v>
      </c>
      <c r="D388" s="38" t="s">
        <v>165</v>
      </c>
      <c r="E388" s="71"/>
      <c r="F388" s="83">
        <f>SUM(F389+F391)</f>
        <v>2639.3</v>
      </c>
      <c r="G388" s="83">
        <f>SUM(G389+G391)</f>
        <v>2639.3</v>
      </c>
    </row>
    <row r="389" spans="1:7" ht="37.5" x14ac:dyDescent="0.3">
      <c r="A389" s="49" t="s">
        <v>380</v>
      </c>
      <c r="B389" s="70" t="s">
        <v>159</v>
      </c>
      <c r="C389" s="5" t="s">
        <v>1</v>
      </c>
      <c r="D389" s="38" t="s">
        <v>378</v>
      </c>
      <c r="E389" s="71"/>
      <c r="F389" s="83">
        <f t="shared" ref="F389:G389" si="150">+F390</f>
        <v>1808.2</v>
      </c>
      <c r="G389" s="83">
        <f t="shared" si="150"/>
        <v>1808.2</v>
      </c>
    </row>
    <row r="390" spans="1:7" s="21" customFormat="1" ht="20.25" x14ac:dyDescent="0.3">
      <c r="A390" s="53" t="s">
        <v>167</v>
      </c>
      <c r="B390" s="70" t="s">
        <v>159</v>
      </c>
      <c r="C390" s="5" t="s">
        <v>1</v>
      </c>
      <c r="D390" s="38" t="s">
        <v>378</v>
      </c>
      <c r="E390" s="71" t="s">
        <v>12</v>
      </c>
      <c r="F390" s="83">
        <v>1808.2</v>
      </c>
      <c r="G390" s="83">
        <v>1808.2</v>
      </c>
    </row>
    <row r="391" spans="1:7" ht="37.5" x14ac:dyDescent="0.3">
      <c r="A391" s="61" t="s">
        <v>272</v>
      </c>
      <c r="B391" s="70" t="s">
        <v>159</v>
      </c>
      <c r="C391" s="5" t="s">
        <v>1</v>
      </c>
      <c r="D391" s="38" t="s">
        <v>379</v>
      </c>
      <c r="E391" s="71"/>
      <c r="F391" s="83">
        <f t="shared" ref="F391:G391" si="151">+F392</f>
        <v>831.1</v>
      </c>
      <c r="G391" s="83">
        <f t="shared" si="151"/>
        <v>831.1</v>
      </c>
    </row>
    <row r="392" spans="1:7" s="21" customFormat="1" ht="20.25" x14ac:dyDescent="0.3">
      <c r="A392" s="53" t="s">
        <v>167</v>
      </c>
      <c r="B392" s="70" t="s">
        <v>159</v>
      </c>
      <c r="C392" s="5" t="s">
        <v>1</v>
      </c>
      <c r="D392" s="38" t="s">
        <v>379</v>
      </c>
      <c r="E392" s="71" t="s">
        <v>12</v>
      </c>
      <c r="F392" s="83">
        <v>831.1</v>
      </c>
      <c r="G392" s="83">
        <v>831.1</v>
      </c>
    </row>
    <row r="393" spans="1:7" ht="20.25" x14ac:dyDescent="0.3">
      <c r="A393" s="49" t="s">
        <v>17</v>
      </c>
      <c r="B393" s="70" t="s">
        <v>159</v>
      </c>
      <c r="C393" s="5" t="s">
        <v>1</v>
      </c>
      <c r="D393" s="38" t="s">
        <v>166</v>
      </c>
      <c r="E393" s="71"/>
      <c r="F393" s="83">
        <f t="shared" ref="F393:G393" si="152">SUM(F394+F396)</f>
        <v>4403.1000000000004</v>
      </c>
      <c r="G393" s="83">
        <f t="shared" si="152"/>
        <v>4403.1000000000004</v>
      </c>
    </row>
    <row r="394" spans="1:7" ht="57.75" customHeight="1" x14ac:dyDescent="0.3">
      <c r="A394" s="60" t="s">
        <v>381</v>
      </c>
      <c r="B394" s="70" t="s">
        <v>159</v>
      </c>
      <c r="C394" s="5" t="s">
        <v>1</v>
      </c>
      <c r="D394" s="38" t="s">
        <v>382</v>
      </c>
      <c r="E394" s="71"/>
      <c r="F394" s="83">
        <f t="shared" ref="F394:G394" si="153">+F395</f>
        <v>1366.8</v>
      </c>
      <c r="G394" s="83">
        <f t="shared" si="153"/>
        <v>1366.8</v>
      </c>
    </row>
    <row r="395" spans="1:7" s="21" customFormat="1" ht="20.25" x14ac:dyDescent="0.3">
      <c r="A395" s="53" t="s">
        <v>167</v>
      </c>
      <c r="B395" s="70" t="s">
        <v>159</v>
      </c>
      <c r="C395" s="5" t="s">
        <v>1</v>
      </c>
      <c r="D395" s="38" t="s">
        <v>382</v>
      </c>
      <c r="E395" s="71" t="s">
        <v>12</v>
      </c>
      <c r="F395" s="83">
        <v>1366.8</v>
      </c>
      <c r="G395" s="83">
        <v>1366.8</v>
      </c>
    </row>
    <row r="396" spans="1:7" ht="56.25" x14ac:dyDescent="0.3">
      <c r="A396" s="60" t="s">
        <v>177</v>
      </c>
      <c r="B396" s="70" t="s">
        <v>159</v>
      </c>
      <c r="C396" s="5" t="s">
        <v>1</v>
      </c>
      <c r="D396" s="38" t="s">
        <v>168</v>
      </c>
      <c r="E396" s="71"/>
      <c r="F396" s="83">
        <f t="shared" ref="F396:G396" si="154">+F397</f>
        <v>3036.3</v>
      </c>
      <c r="G396" s="83">
        <f t="shared" si="154"/>
        <v>3036.3</v>
      </c>
    </row>
    <row r="397" spans="1:7" s="21" customFormat="1" ht="20.25" x14ac:dyDescent="0.3">
      <c r="A397" s="53" t="s">
        <v>167</v>
      </c>
      <c r="B397" s="70" t="s">
        <v>159</v>
      </c>
      <c r="C397" s="5" t="s">
        <v>1</v>
      </c>
      <c r="D397" s="38" t="s">
        <v>168</v>
      </c>
      <c r="E397" s="71" t="s">
        <v>12</v>
      </c>
      <c r="F397" s="83">
        <v>3036.3</v>
      </c>
      <c r="G397" s="83">
        <v>3036.3</v>
      </c>
    </row>
    <row r="398" spans="1:7" ht="20.25" x14ac:dyDescent="0.3">
      <c r="A398" s="48" t="s">
        <v>383</v>
      </c>
      <c r="B398" s="70" t="s">
        <v>159</v>
      </c>
      <c r="C398" s="5" t="s">
        <v>1</v>
      </c>
      <c r="D398" s="7" t="s">
        <v>384</v>
      </c>
      <c r="E398" s="71"/>
      <c r="F398" s="83">
        <f>SUM(F399+F401)</f>
        <v>61343.799999999996</v>
      </c>
      <c r="G398" s="83">
        <f>SUM(G399+G401)</f>
        <v>0</v>
      </c>
    </row>
    <row r="399" spans="1:7" ht="37.5" x14ac:dyDescent="0.3">
      <c r="A399" s="49" t="s">
        <v>268</v>
      </c>
      <c r="B399" s="70" t="s">
        <v>159</v>
      </c>
      <c r="C399" s="5" t="s">
        <v>1</v>
      </c>
      <c r="D399" s="7" t="s">
        <v>385</v>
      </c>
      <c r="E399" s="71"/>
      <c r="F399" s="83">
        <f t="shared" ref="F399:G399" si="155">+F400</f>
        <v>52188.1</v>
      </c>
      <c r="G399" s="83">
        <f t="shared" si="155"/>
        <v>0</v>
      </c>
    </row>
    <row r="400" spans="1:7" s="21" customFormat="1" ht="37.5" x14ac:dyDescent="0.3">
      <c r="A400" s="45" t="s">
        <v>21</v>
      </c>
      <c r="B400" s="70" t="s">
        <v>159</v>
      </c>
      <c r="C400" s="5" t="s">
        <v>1</v>
      </c>
      <c r="D400" s="7" t="s">
        <v>385</v>
      </c>
      <c r="E400" s="71" t="s">
        <v>22</v>
      </c>
      <c r="F400" s="83">
        <v>52188.1</v>
      </c>
      <c r="G400" s="83">
        <v>0</v>
      </c>
    </row>
    <row r="401" spans="1:7" ht="37.5" x14ac:dyDescent="0.3">
      <c r="A401" s="49" t="s">
        <v>386</v>
      </c>
      <c r="B401" s="70" t="s">
        <v>159</v>
      </c>
      <c r="C401" s="5" t="s">
        <v>1</v>
      </c>
      <c r="D401" s="7" t="s">
        <v>387</v>
      </c>
      <c r="E401" s="71"/>
      <c r="F401" s="83">
        <f t="shared" ref="F401:G401" si="156">+F402</f>
        <v>9155.6999999999989</v>
      </c>
      <c r="G401" s="83">
        <f t="shared" si="156"/>
        <v>0</v>
      </c>
    </row>
    <row r="402" spans="1:7" s="21" customFormat="1" ht="20.25" x14ac:dyDescent="0.3">
      <c r="A402" s="62" t="s">
        <v>167</v>
      </c>
      <c r="B402" s="70" t="s">
        <v>159</v>
      </c>
      <c r="C402" s="5" t="s">
        <v>1</v>
      </c>
      <c r="D402" s="7" t="s">
        <v>387</v>
      </c>
      <c r="E402" s="71" t="s">
        <v>12</v>
      </c>
      <c r="F402" s="83">
        <v>9155.6999999999989</v>
      </c>
      <c r="G402" s="83">
        <v>0</v>
      </c>
    </row>
    <row r="403" spans="1:7" ht="20.25" x14ac:dyDescent="0.3">
      <c r="A403" s="48" t="s">
        <v>388</v>
      </c>
      <c r="B403" s="70" t="s">
        <v>159</v>
      </c>
      <c r="C403" s="5" t="s">
        <v>1</v>
      </c>
      <c r="D403" s="7" t="s">
        <v>389</v>
      </c>
      <c r="E403" s="71"/>
      <c r="F403" s="83">
        <f t="shared" ref="F403:G403" si="157">SUM(F404)</f>
        <v>1917</v>
      </c>
      <c r="G403" s="83">
        <f t="shared" si="157"/>
        <v>1917</v>
      </c>
    </row>
    <row r="404" spans="1:7" ht="60" customHeight="1" x14ac:dyDescent="0.3">
      <c r="A404" s="63" t="s">
        <v>266</v>
      </c>
      <c r="B404" s="70" t="s">
        <v>159</v>
      </c>
      <c r="C404" s="5" t="s">
        <v>1</v>
      </c>
      <c r="D404" s="7" t="s">
        <v>390</v>
      </c>
      <c r="E404" s="71"/>
      <c r="F404" s="83">
        <f t="shared" ref="F404:G404" si="158">+F405</f>
        <v>1917</v>
      </c>
      <c r="G404" s="83">
        <f t="shared" si="158"/>
        <v>1917</v>
      </c>
    </row>
    <row r="405" spans="1:7" s="21" customFormat="1" ht="20.25" x14ac:dyDescent="0.3">
      <c r="A405" s="53" t="s">
        <v>167</v>
      </c>
      <c r="B405" s="70" t="s">
        <v>159</v>
      </c>
      <c r="C405" s="5" t="s">
        <v>1</v>
      </c>
      <c r="D405" s="7" t="s">
        <v>390</v>
      </c>
      <c r="E405" s="71" t="s">
        <v>12</v>
      </c>
      <c r="F405" s="83">
        <v>1917</v>
      </c>
      <c r="G405" s="83">
        <v>1917</v>
      </c>
    </row>
    <row r="406" spans="1:7" ht="37.5" x14ac:dyDescent="0.3">
      <c r="A406" s="49" t="s">
        <v>326</v>
      </c>
      <c r="B406" s="70" t="s">
        <v>159</v>
      </c>
      <c r="C406" s="5" t="s">
        <v>1</v>
      </c>
      <c r="D406" s="38" t="s">
        <v>171</v>
      </c>
      <c r="E406" s="71"/>
      <c r="F406" s="83">
        <f>F407</f>
        <v>6659.8</v>
      </c>
      <c r="G406" s="83">
        <f>G407</f>
        <v>6659.8</v>
      </c>
    </row>
    <row r="407" spans="1:7" ht="20.25" x14ac:dyDescent="0.3">
      <c r="A407" s="62" t="s">
        <v>101</v>
      </c>
      <c r="B407" s="70" t="s">
        <v>159</v>
      </c>
      <c r="C407" s="5" t="s">
        <v>1</v>
      </c>
      <c r="D407" s="38" t="s">
        <v>172</v>
      </c>
      <c r="E407" s="71"/>
      <c r="F407" s="83">
        <f t="shared" ref="F407:G407" si="159">+F408</f>
        <v>6659.8</v>
      </c>
      <c r="G407" s="83">
        <f t="shared" si="159"/>
        <v>6659.8</v>
      </c>
    </row>
    <row r="408" spans="1:7" ht="37.5" x14ac:dyDescent="0.3">
      <c r="A408" s="49" t="s">
        <v>392</v>
      </c>
      <c r="B408" s="70" t="s">
        <v>159</v>
      </c>
      <c r="C408" s="5" t="s">
        <v>1</v>
      </c>
      <c r="D408" s="38" t="s">
        <v>173</v>
      </c>
      <c r="E408" s="71"/>
      <c r="F408" s="83">
        <f t="shared" ref="F408:G408" si="160">+F409</f>
        <v>6659.8</v>
      </c>
      <c r="G408" s="83">
        <f t="shared" si="160"/>
        <v>6659.8</v>
      </c>
    </row>
    <row r="409" spans="1:7" s="21" customFormat="1" ht="20.25" x14ac:dyDescent="0.3">
      <c r="A409" s="53" t="s">
        <v>167</v>
      </c>
      <c r="B409" s="70" t="s">
        <v>159</v>
      </c>
      <c r="C409" s="5" t="s">
        <v>1</v>
      </c>
      <c r="D409" s="38" t="s">
        <v>173</v>
      </c>
      <c r="E409" s="71" t="s">
        <v>12</v>
      </c>
      <c r="F409" s="83">
        <v>6659.8</v>
      </c>
      <c r="G409" s="83">
        <v>6659.8</v>
      </c>
    </row>
    <row r="410" spans="1:7" ht="20.25" x14ac:dyDescent="0.3">
      <c r="A410" s="49" t="s">
        <v>297</v>
      </c>
      <c r="B410" s="70" t="s">
        <v>159</v>
      </c>
      <c r="C410" s="5" t="s">
        <v>1</v>
      </c>
      <c r="D410" s="38" t="s">
        <v>179</v>
      </c>
      <c r="E410" s="71"/>
      <c r="F410" s="83">
        <f>SUM(F411+F414+F421)</f>
        <v>757023.5</v>
      </c>
      <c r="G410" s="83">
        <f>SUM(G411+G414+G421)</f>
        <v>757023.5</v>
      </c>
    </row>
    <row r="411" spans="1:7" ht="20.25" x14ac:dyDescent="0.3">
      <c r="A411" s="49" t="s">
        <v>58</v>
      </c>
      <c r="B411" s="70" t="s">
        <v>159</v>
      </c>
      <c r="C411" s="5" t="s">
        <v>1</v>
      </c>
      <c r="D411" s="38" t="s">
        <v>180</v>
      </c>
      <c r="E411" s="71"/>
      <c r="F411" s="83">
        <f t="shared" ref="F411:G411" si="161">+F412</f>
        <v>1732.4</v>
      </c>
      <c r="G411" s="83">
        <f t="shared" si="161"/>
        <v>1732.4</v>
      </c>
    </row>
    <row r="412" spans="1:7" ht="20.25" x14ac:dyDescent="0.3">
      <c r="A412" s="48" t="s">
        <v>371</v>
      </c>
      <c r="B412" s="70" t="s">
        <v>159</v>
      </c>
      <c r="C412" s="5" t="s">
        <v>1</v>
      </c>
      <c r="D412" s="38" t="s">
        <v>181</v>
      </c>
      <c r="E412" s="71"/>
      <c r="F412" s="83">
        <f t="shared" ref="F412:G412" si="162">+F413</f>
        <v>1732.4</v>
      </c>
      <c r="G412" s="83">
        <f t="shared" si="162"/>
        <v>1732.4</v>
      </c>
    </row>
    <row r="413" spans="1:7" s="24" customFormat="1" ht="20.25" x14ac:dyDescent="0.3">
      <c r="A413" s="53" t="s">
        <v>167</v>
      </c>
      <c r="B413" s="70" t="s">
        <v>159</v>
      </c>
      <c r="C413" s="5" t="s">
        <v>1</v>
      </c>
      <c r="D413" s="38" t="s">
        <v>181</v>
      </c>
      <c r="E413" s="71" t="s">
        <v>12</v>
      </c>
      <c r="F413" s="83">
        <v>1732.4</v>
      </c>
      <c r="G413" s="83">
        <v>1732.4</v>
      </c>
    </row>
    <row r="414" spans="1:7" ht="37.5" x14ac:dyDescent="0.3">
      <c r="A414" s="49" t="s">
        <v>14</v>
      </c>
      <c r="B414" s="70" t="s">
        <v>159</v>
      </c>
      <c r="C414" s="5" t="s">
        <v>1</v>
      </c>
      <c r="D414" s="38" t="s">
        <v>182</v>
      </c>
      <c r="E414" s="71"/>
      <c r="F414" s="83">
        <f>F415+F417+F419</f>
        <v>747547.5</v>
      </c>
      <c r="G414" s="83">
        <f>G415+G417+G419</f>
        <v>747547.5</v>
      </c>
    </row>
    <row r="415" spans="1:7" ht="20.25" x14ac:dyDescent="0.3">
      <c r="A415" s="49" t="s">
        <v>372</v>
      </c>
      <c r="B415" s="70" t="s">
        <v>159</v>
      </c>
      <c r="C415" s="5" t="s">
        <v>1</v>
      </c>
      <c r="D415" s="38" t="s">
        <v>183</v>
      </c>
      <c r="E415" s="71"/>
      <c r="F415" s="83">
        <f t="shared" ref="F415:G415" si="163">+F416</f>
        <v>160711.5</v>
      </c>
      <c r="G415" s="83">
        <f t="shared" si="163"/>
        <v>160711.5</v>
      </c>
    </row>
    <row r="416" spans="1:7" s="21" customFormat="1" ht="20.25" x14ac:dyDescent="0.3">
      <c r="A416" s="53" t="s">
        <v>167</v>
      </c>
      <c r="B416" s="70" t="s">
        <v>159</v>
      </c>
      <c r="C416" s="5" t="s">
        <v>1</v>
      </c>
      <c r="D416" s="38" t="s">
        <v>183</v>
      </c>
      <c r="E416" s="71" t="s">
        <v>12</v>
      </c>
      <c r="F416" s="83">
        <v>160711.5</v>
      </c>
      <c r="G416" s="83">
        <v>160711.5</v>
      </c>
    </row>
    <row r="417" spans="1:7" s="16" customFormat="1" ht="37.5" x14ac:dyDescent="0.3">
      <c r="A417" s="49" t="s">
        <v>16</v>
      </c>
      <c r="B417" s="70" t="s">
        <v>159</v>
      </c>
      <c r="C417" s="5" t="s">
        <v>1</v>
      </c>
      <c r="D417" s="38" t="s">
        <v>273</v>
      </c>
      <c r="E417" s="74"/>
      <c r="F417" s="83">
        <f t="shared" ref="F417:G417" si="164">+F418</f>
        <v>76194.2</v>
      </c>
      <c r="G417" s="83">
        <f t="shared" si="164"/>
        <v>76194.2</v>
      </c>
    </row>
    <row r="418" spans="1:7" s="22" customFormat="1" ht="20.25" x14ac:dyDescent="0.3">
      <c r="A418" s="53" t="s">
        <v>167</v>
      </c>
      <c r="B418" s="70" t="s">
        <v>159</v>
      </c>
      <c r="C418" s="5" t="s">
        <v>1</v>
      </c>
      <c r="D418" s="6" t="s">
        <v>273</v>
      </c>
      <c r="E418" s="73" t="s">
        <v>12</v>
      </c>
      <c r="F418" s="83">
        <v>76194.2</v>
      </c>
      <c r="G418" s="83">
        <v>76194.2</v>
      </c>
    </row>
    <row r="419" spans="1:7" ht="23.25" customHeight="1" x14ac:dyDescent="0.3">
      <c r="A419" s="49" t="s">
        <v>373</v>
      </c>
      <c r="B419" s="70" t="s">
        <v>159</v>
      </c>
      <c r="C419" s="5" t="s">
        <v>1</v>
      </c>
      <c r="D419" s="38" t="s">
        <v>374</v>
      </c>
      <c r="E419" s="71"/>
      <c r="F419" s="83">
        <f t="shared" ref="F419:G419" si="165">+F420</f>
        <v>510641.8</v>
      </c>
      <c r="G419" s="83">
        <f t="shared" si="165"/>
        <v>510641.8</v>
      </c>
    </row>
    <row r="420" spans="1:7" s="21" customFormat="1" ht="20.25" x14ac:dyDescent="0.3">
      <c r="A420" s="53" t="s">
        <v>167</v>
      </c>
      <c r="B420" s="70" t="s">
        <v>159</v>
      </c>
      <c r="C420" s="5" t="s">
        <v>1</v>
      </c>
      <c r="D420" s="38" t="s">
        <v>374</v>
      </c>
      <c r="E420" s="71" t="s">
        <v>12</v>
      </c>
      <c r="F420" s="83">
        <v>510641.8</v>
      </c>
      <c r="G420" s="83">
        <v>510641.8</v>
      </c>
    </row>
    <row r="421" spans="1:7" ht="20.25" x14ac:dyDescent="0.3">
      <c r="A421" s="49" t="s">
        <v>17</v>
      </c>
      <c r="B421" s="70" t="s">
        <v>159</v>
      </c>
      <c r="C421" s="5" t="s">
        <v>1</v>
      </c>
      <c r="D421" s="38" t="s">
        <v>375</v>
      </c>
      <c r="E421" s="71"/>
      <c r="F421" s="83">
        <f t="shared" ref="F421:G421" si="166">F422</f>
        <v>7743.6</v>
      </c>
      <c r="G421" s="83">
        <f t="shared" si="166"/>
        <v>7743.6</v>
      </c>
    </row>
    <row r="422" spans="1:7" ht="39" customHeight="1" x14ac:dyDescent="0.3">
      <c r="A422" s="49" t="s">
        <v>393</v>
      </c>
      <c r="B422" s="70" t="s">
        <v>159</v>
      </c>
      <c r="C422" s="5" t="s">
        <v>1</v>
      </c>
      <c r="D422" s="38" t="s">
        <v>394</v>
      </c>
      <c r="E422" s="71"/>
      <c r="F422" s="83">
        <f t="shared" ref="F422:G422" si="167">+F423+F424</f>
        <v>7743.6</v>
      </c>
      <c r="G422" s="83">
        <f t="shared" si="167"/>
        <v>7743.6</v>
      </c>
    </row>
    <row r="423" spans="1:7" s="21" customFormat="1" ht="37.5" x14ac:dyDescent="0.3">
      <c r="A423" s="45" t="s">
        <v>174</v>
      </c>
      <c r="B423" s="70" t="s">
        <v>159</v>
      </c>
      <c r="C423" s="5" t="s">
        <v>1</v>
      </c>
      <c r="D423" s="38" t="s">
        <v>394</v>
      </c>
      <c r="E423" s="71" t="s">
        <v>175</v>
      </c>
      <c r="F423" s="83">
        <v>1233.0999999999999</v>
      </c>
      <c r="G423" s="83">
        <v>1233.0999999999999</v>
      </c>
    </row>
    <row r="424" spans="1:7" s="21" customFormat="1" ht="20.25" x14ac:dyDescent="0.3">
      <c r="A424" s="53" t="s">
        <v>167</v>
      </c>
      <c r="B424" s="70" t="s">
        <v>159</v>
      </c>
      <c r="C424" s="5" t="s">
        <v>1</v>
      </c>
      <c r="D424" s="38" t="s">
        <v>394</v>
      </c>
      <c r="E424" s="71" t="s">
        <v>12</v>
      </c>
      <c r="F424" s="83">
        <v>6510.5</v>
      </c>
      <c r="G424" s="83">
        <v>6510.5</v>
      </c>
    </row>
    <row r="425" spans="1:7" ht="57.75" customHeight="1" x14ac:dyDescent="0.3">
      <c r="A425" s="44" t="s">
        <v>420</v>
      </c>
      <c r="B425" s="70" t="s">
        <v>159</v>
      </c>
      <c r="C425" s="5" t="s">
        <v>1</v>
      </c>
      <c r="D425" s="5" t="s">
        <v>80</v>
      </c>
      <c r="E425" s="71"/>
      <c r="F425" s="83">
        <f t="shared" ref="F425:G427" si="168">F426</f>
        <v>50.5</v>
      </c>
      <c r="G425" s="83">
        <f t="shared" si="168"/>
        <v>50.5</v>
      </c>
    </row>
    <row r="426" spans="1:7" ht="20.25" x14ac:dyDescent="0.3">
      <c r="A426" s="49" t="s">
        <v>297</v>
      </c>
      <c r="B426" s="72" t="s">
        <v>159</v>
      </c>
      <c r="C426" s="6" t="s">
        <v>1</v>
      </c>
      <c r="D426" s="29" t="s">
        <v>430</v>
      </c>
      <c r="E426" s="71"/>
      <c r="F426" s="83">
        <f t="shared" si="168"/>
        <v>50.5</v>
      </c>
      <c r="G426" s="83">
        <f t="shared" si="168"/>
        <v>50.5</v>
      </c>
    </row>
    <row r="427" spans="1:7" ht="37.5" x14ac:dyDescent="0.3">
      <c r="A427" s="49" t="s">
        <v>429</v>
      </c>
      <c r="B427" s="72" t="s">
        <v>159</v>
      </c>
      <c r="C427" s="6" t="s">
        <v>1</v>
      </c>
      <c r="D427" s="38" t="s">
        <v>431</v>
      </c>
      <c r="E427" s="73"/>
      <c r="F427" s="83">
        <f t="shared" si="168"/>
        <v>50.5</v>
      </c>
      <c r="G427" s="83">
        <f t="shared" si="168"/>
        <v>50.5</v>
      </c>
    </row>
    <row r="428" spans="1:7" ht="37.5" x14ac:dyDescent="0.3">
      <c r="A428" s="49" t="s">
        <v>445</v>
      </c>
      <c r="B428" s="70" t="s">
        <v>159</v>
      </c>
      <c r="C428" s="5" t="s">
        <v>1</v>
      </c>
      <c r="D428" s="38" t="s">
        <v>446</v>
      </c>
      <c r="E428" s="71"/>
      <c r="F428" s="83">
        <f t="shared" ref="F428:G428" si="169">+F429</f>
        <v>50.5</v>
      </c>
      <c r="G428" s="83">
        <f t="shared" si="169"/>
        <v>50.5</v>
      </c>
    </row>
    <row r="429" spans="1:7" s="21" customFormat="1" ht="20.25" x14ac:dyDescent="0.3">
      <c r="A429" s="53" t="s">
        <v>167</v>
      </c>
      <c r="B429" s="70" t="s">
        <v>159</v>
      </c>
      <c r="C429" s="5" t="s">
        <v>1</v>
      </c>
      <c r="D429" s="29" t="s">
        <v>446</v>
      </c>
      <c r="E429" s="71" t="s">
        <v>12</v>
      </c>
      <c r="F429" s="83">
        <v>50.5</v>
      </c>
      <c r="G429" s="83">
        <v>50.5</v>
      </c>
    </row>
    <row r="430" spans="1:7" s="27" customFormat="1" ht="42.75" customHeight="1" x14ac:dyDescent="0.3">
      <c r="A430" s="46" t="s">
        <v>562</v>
      </c>
      <c r="B430" s="70" t="s">
        <v>159</v>
      </c>
      <c r="C430" s="5" t="s">
        <v>1</v>
      </c>
      <c r="D430" s="5" t="s">
        <v>103</v>
      </c>
      <c r="E430" s="71"/>
      <c r="F430" s="83">
        <f t="shared" ref="F430:G430" si="170">F431</f>
        <v>385515.8</v>
      </c>
      <c r="G430" s="83">
        <f t="shared" si="170"/>
        <v>385515.8</v>
      </c>
    </row>
    <row r="431" spans="1:7" s="27" customFormat="1" ht="37.5" x14ac:dyDescent="0.3">
      <c r="A431" s="49" t="s">
        <v>391</v>
      </c>
      <c r="B431" s="70" t="s">
        <v>159</v>
      </c>
      <c r="C431" s="5" t="s">
        <v>1</v>
      </c>
      <c r="D431" s="5" t="s">
        <v>493</v>
      </c>
      <c r="E431" s="71"/>
      <c r="F431" s="83">
        <f t="shared" ref="F431:G433" si="171">F432</f>
        <v>385515.8</v>
      </c>
      <c r="G431" s="83">
        <f t="shared" si="171"/>
        <v>385515.8</v>
      </c>
    </row>
    <row r="432" spans="1:7" s="27" customFormat="1" ht="37.5" x14ac:dyDescent="0.3">
      <c r="A432" s="49" t="s">
        <v>117</v>
      </c>
      <c r="B432" s="70" t="s">
        <v>159</v>
      </c>
      <c r="C432" s="5" t="s">
        <v>1</v>
      </c>
      <c r="D432" s="5" t="s">
        <v>499</v>
      </c>
      <c r="E432" s="71"/>
      <c r="F432" s="83">
        <f t="shared" si="171"/>
        <v>385515.8</v>
      </c>
      <c r="G432" s="83">
        <f t="shared" si="171"/>
        <v>385515.8</v>
      </c>
    </row>
    <row r="433" spans="1:7" s="27" customFormat="1" ht="37.5" x14ac:dyDescent="0.3">
      <c r="A433" s="46" t="s">
        <v>565</v>
      </c>
      <c r="B433" s="70" t="s">
        <v>159</v>
      </c>
      <c r="C433" s="5" t="s">
        <v>1</v>
      </c>
      <c r="D433" s="5" t="s">
        <v>500</v>
      </c>
      <c r="E433" s="71"/>
      <c r="F433" s="83">
        <f t="shared" si="171"/>
        <v>385515.8</v>
      </c>
      <c r="G433" s="83">
        <f t="shared" si="171"/>
        <v>385515.8</v>
      </c>
    </row>
    <row r="434" spans="1:7" s="28" customFormat="1" ht="20.25" x14ac:dyDescent="0.3">
      <c r="A434" s="45" t="s">
        <v>164</v>
      </c>
      <c r="B434" s="70" t="s">
        <v>159</v>
      </c>
      <c r="C434" s="5" t="s">
        <v>1</v>
      </c>
      <c r="D434" s="5" t="s">
        <v>500</v>
      </c>
      <c r="E434" s="71" t="s">
        <v>137</v>
      </c>
      <c r="F434" s="83">
        <v>385515.8</v>
      </c>
      <c r="G434" s="83">
        <v>385515.8</v>
      </c>
    </row>
    <row r="435" spans="1:7" s="8" customFormat="1" ht="20.25" x14ac:dyDescent="0.3">
      <c r="A435" s="43" t="s">
        <v>178</v>
      </c>
      <c r="B435" s="70" t="s">
        <v>159</v>
      </c>
      <c r="C435" s="5" t="s">
        <v>18</v>
      </c>
      <c r="D435" s="5"/>
      <c r="E435" s="71"/>
      <c r="F435" s="83">
        <f>+F436+F449</f>
        <v>132338.1</v>
      </c>
      <c r="G435" s="83">
        <f>+G436+G449</f>
        <v>132338.1</v>
      </c>
    </row>
    <row r="436" spans="1:7" ht="45" customHeight="1" x14ac:dyDescent="0.3">
      <c r="A436" s="49" t="s">
        <v>369</v>
      </c>
      <c r="B436" s="70" t="s">
        <v>159</v>
      </c>
      <c r="C436" s="5" t="s">
        <v>18</v>
      </c>
      <c r="D436" s="5" t="s">
        <v>170</v>
      </c>
      <c r="E436" s="71"/>
      <c r="F436" s="83">
        <f>+F437</f>
        <v>52077.599999999999</v>
      </c>
      <c r="G436" s="83">
        <f>+G437</f>
        <v>52077.599999999999</v>
      </c>
    </row>
    <row r="437" spans="1:7" ht="20.25" x14ac:dyDescent="0.3">
      <c r="A437" s="49" t="s">
        <v>297</v>
      </c>
      <c r="B437" s="70" t="s">
        <v>159</v>
      </c>
      <c r="C437" s="5" t="s">
        <v>18</v>
      </c>
      <c r="D437" s="38" t="s">
        <v>179</v>
      </c>
      <c r="E437" s="71"/>
      <c r="F437" s="83">
        <f t="shared" ref="F437:G437" si="172">SUM(F438+F441)</f>
        <v>52077.599999999999</v>
      </c>
      <c r="G437" s="83">
        <f t="shared" si="172"/>
        <v>52077.599999999999</v>
      </c>
    </row>
    <row r="438" spans="1:7" ht="20.25" x14ac:dyDescent="0.3">
      <c r="A438" s="49" t="s">
        <v>58</v>
      </c>
      <c r="B438" s="70" t="s">
        <v>159</v>
      </c>
      <c r="C438" s="5" t="s">
        <v>18</v>
      </c>
      <c r="D438" s="38" t="s">
        <v>180</v>
      </c>
      <c r="E438" s="71"/>
      <c r="F438" s="83">
        <f t="shared" ref="F438:G438" si="173">+F439</f>
        <v>326</v>
      </c>
      <c r="G438" s="83">
        <f t="shared" si="173"/>
        <v>326</v>
      </c>
    </row>
    <row r="439" spans="1:7" ht="20.25" x14ac:dyDescent="0.3">
      <c r="A439" s="48" t="s">
        <v>371</v>
      </c>
      <c r="B439" s="70" t="s">
        <v>159</v>
      </c>
      <c r="C439" s="5" t="s">
        <v>18</v>
      </c>
      <c r="D439" s="38" t="s">
        <v>181</v>
      </c>
      <c r="E439" s="71"/>
      <c r="F439" s="83">
        <f t="shared" ref="F439:G439" si="174">SUM(F440)</f>
        <v>326</v>
      </c>
      <c r="G439" s="83">
        <f t="shared" si="174"/>
        <v>326</v>
      </c>
    </row>
    <row r="440" spans="1:7" s="21" customFormat="1" ht="20.25" x14ac:dyDescent="0.3">
      <c r="A440" s="53" t="s">
        <v>167</v>
      </c>
      <c r="B440" s="70" t="s">
        <v>159</v>
      </c>
      <c r="C440" s="5" t="s">
        <v>18</v>
      </c>
      <c r="D440" s="38" t="s">
        <v>181</v>
      </c>
      <c r="E440" s="71" t="s">
        <v>12</v>
      </c>
      <c r="F440" s="83">
        <v>326</v>
      </c>
      <c r="G440" s="83">
        <v>326</v>
      </c>
    </row>
    <row r="441" spans="1:7" ht="40.5" customHeight="1" x14ac:dyDescent="0.3">
      <c r="A441" s="49" t="s">
        <v>14</v>
      </c>
      <c r="B441" s="70" t="s">
        <v>159</v>
      </c>
      <c r="C441" s="5" t="s">
        <v>18</v>
      </c>
      <c r="D441" s="38" t="s">
        <v>182</v>
      </c>
      <c r="E441" s="71"/>
      <c r="F441" s="83">
        <f t="shared" ref="F441:G441" si="175">F442+F444+F447</f>
        <v>51751.6</v>
      </c>
      <c r="G441" s="83">
        <f t="shared" si="175"/>
        <v>51751.6</v>
      </c>
    </row>
    <row r="442" spans="1:7" ht="20.25" x14ac:dyDescent="0.3">
      <c r="A442" s="49" t="s">
        <v>372</v>
      </c>
      <c r="B442" s="70" t="s">
        <v>159</v>
      </c>
      <c r="C442" s="5" t="s">
        <v>18</v>
      </c>
      <c r="D442" s="38" t="s">
        <v>183</v>
      </c>
      <c r="E442" s="71"/>
      <c r="F442" s="83">
        <f t="shared" ref="F442:G442" si="176">SUM(F443)</f>
        <v>11841.3</v>
      </c>
      <c r="G442" s="83">
        <f t="shared" si="176"/>
        <v>11841.3</v>
      </c>
    </row>
    <row r="443" spans="1:7" s="21" customFormat="1" ht="20.25" x14ac:dyDescent="0.3">
      <c r="A443" s="53" t="s">
        <v>167</v>
      </c>
      <c r="B443" s="70" t="s">
        <v>159</v>
      </c>
      <c r="C443" s="5" t="s">
        <v>18</v>
      </c>
      <c r="D443" s="38" t="s">
        <v>183</v>
      </c>
      <c r="E443" s="71" t="s">
        <v>12</v>
      </c>
      <c r="F443" s="83">
        <v>11841.3</v>
      </c>
      <c r="G443" s="83">
        <v>11841.3</v>
      </c>
    </row>
    <row r="444" spans="1:7" ht="57.75" customHeight="1" x14ac:dyDescent="0.3">
      <c r="A444" s="43" t="s">
        <v>184</v>
      </c>
      <c r="B444" s="70" t="s">
        <v>159</v>
      </c>
      <c r="C444" s="5" t="s">
        <v>18</v>
      </c>
      <c r="D444" s="38" t="s">
        <v>185</v>
      </c>
      <c r="E444" s="71"/>
      <c r="F444" s="83">
        <f t="shared" ref="F444:G444" si="177">+F445+F446</f>
        <v>19420.7</v>
      </c>
      <c r="G444" s="83">
        <f t="shared" si="177"/>
        <v>19420.7</v>
      </c>
    </row>
    <row r="445" spans="1:7" s="21" customFormat="1" ht="20.25" x14ac:dyDescent="0.3">
      <c r="A445" s="53" t="s">
        <v>167</v>
      </c>
      <c r="B445" s="70" t="s">
        <v>159</v>
      </c>
      <c r="C445" s="5" t="s">
        <v>18</v>
      </c>
      <c r="D445" s="38" t="s">
        <v>185</v>
      </c>
      <c r="E445" s="71" t="s">
        <v>12</v>
      </c>
      <c r="F445" s="83">
        <v>17662.2</v>
      </c>
      <c r="G445" s="83">
        <v>17662.2</v>
      </c>
    </row>
    <row r="446" spans="1:7" s="21" customFormat="1" ht="63.75" customHeight="1" x14ac:dyDescent="0.3">
      <c r="A446" s="43" t="s">
        <v>93</v>
      </c>
      <c r="B446" s="70" t="s">
        <v>159</v>
      </c>
      <c r="C446" s="5" t="s">
        <v>18</v>
      </c>
      <c r="D446" s="38" t="s">
        <v>185</v>
      </c>
      <c r="E446" s="71" t="s">
        <v>94</v>
      </c>
      <c r="F446" s="83">
        <v>1758.5</v>
      </c>
      <c r="G446" s="83">
        <v>1758.5</v>
      </c>
    </row>
    <row r="447" spans="1:7" s="16" customFormat="1" ht="37.5" x14ac:dyDescent="0.3">
      <c r="A447" s="49" t="s">
        <v>16</v>
      </c>
      <c r="B447" s="70" t="s">
        <v>159</v>
      </c>
      <c r="C447" s="5" t="s">
        <v>18</v>
      </c>
      <c r="D447" s="38" t="s">
        <v>273</v>
      </c>
      <c r="E447" s="74"/>
      <c r="F447" s="83">
        <f t="shared" ref="F447:G447" si="178">+F448</f>
        <v>20489.599999999999</v>
      </c>
      <c r="G447" s="83">
        <f t="shared" si="178"/>
        <v>20489.599999999999</v>
      </c>
    </row>
    <row r="448" spans="1:7" s="22" customFormat="1" ht="20.25" x14ac:dyDescent="0.3">
      <c r="A448" s="53" t="s">
        <v>167</v>
      </c>
      <c r="B448" s="70" t="s">
        <v>159</v>
      </c>
      <c r="C448" s="5" t="s">
        <v>18</v>
      </c>
      <c r="D448" s="6" t="s">
        <v>273</v>
      </c>
      <c r="E448" s="73" t="s">
        <v>12</v>
      </c>
      <c r="F448" s="83">
        <v>20489.599999999999</v>
      </c>
      <c r="G448" s="83">
        <v>20489.599999999999</v>
      </c>
    </row>
    <row r="449" spans="1:7" ht="56.25" x14ac:dyDescent="0.3">
      <c r="A449" s="49" t="s">
        <v>342</v>
      </c>
      <c r="B449" s="72" t="s">
        <v>159</v>
      </c>
      <c r="C449" s="6" t="s">
        <v>18</v>
      </c>
      <c r="D449" s="5" t="s">
        <v>186</v>
      </c>
      <c r="E449" s="73"/>
      <c r="F449" s="84">
        <f>SUM(F450+F456)</f>
        <v>80260.5</v>
      </c>
      <c r="G449" s="84">
        <f>SUM(G450+G456)</f>
        <v>80260.5</v>
      </c>
    </row>
    <row r="450" spans="1:7" ht="37.5" x14ac:dyDescent="0.3">
      <c r="A450" s="49" t="s">
        <v>326</v>
      </c>
      <c r="B450" s="72" t="s">
        <v>159</v>
      </c>
      <c r="C450" s="6" t="s">
        <v>18</v>
      </c>
      <c r="D450" s="5" t="s">
        <v>224</v>
      </c>
      <c r="E450" s="73"/>
      <c r="F450" s="84">
        <f t="shared" ref="F450:G450" si="179">SUM(F451)</f>
        <v>706.4</v>
      </c>
      <c r="G450" s="84">
        <f t="shared" si="179"/>
        <v>706.4</v>
      </c>
    </row>
    <row r="451" spans="1:7" ht="20.25" x14ac:dyDescent="0.3">
      <c r="A451" s="49" t="s">
        <v>58</v>
      </c>
      <c r="B451" s="72" t="s">
        <v>159</v>
      </c>
      <c r="C451" s="6" t="s">
        <v>18</v>
      </c>
      <c r="D451" s="5" t="s">
        <v>225</v>
      </c>
      <c r="E451" s="73"/>
      <c r="F451" s="84">
        <f t="shared" ref="F451:G451" si="180">SUM(F452+F454)</f>
        <v>706.4</v>
      </c>
      <c r="G451" s="84">
        <f t="shared" si="180"/>
        <v>706.4</v>
      </c>
    </row>
    <row r="452" spans="1:7" ht="37.5" x14ac:dyDescent="0.3">
      <c r="A452" s="49" t="s">
        <v>191</v>
      </c>
      <c r="B452" s="72" t="s">
        <v>159</v>
      </c>
      <c r="C452" s="6" t="s">
        <v>18</v>
      </c>
      <c r="D452" s="5" t="s">
        <v>351</v>
      </c>
      <c r="E452" s="73"/>
      <c r="F452" s="84">
        <f t="shared" ref="F452:G452" si="181">SUM(F453)</f>
        <v>656.4</v>
      </c>
      <c r="G452" s="84">
        <f t="shared" si="181"/>
        <v>656.4</v>
      </c>
    </row>
    <row r="453" spans="1:7" s="21" customFormat="1" ht="20.25" x14ac:dyDescent="0.3">
      <c r="A453" s="53" t="s">
        <v>167</v>
      </c>
      <c r="B453" s="70" t="s">
        <v>159</v>
      </c>
      <c r="C453" s="5" t="s">
        <v>18</v>
      </c>
      <c r="D453" s="38" t="s">
        <v>351</v>
      </c>
      <c r="E453" s="71" t="s">
        <v>12</v>
      </c>
      <c r="F453" s="83">
        <v>656.4</v>
      </c>
      <c r="G453" s="83">
        <v>656.4</v>
      </c>
    </row>
    <row r="454" spans="1:7" ht="20.25" x14ac:dyDescent="0.3">
      <c r="A454" s="49" t="s">
        <v>353</v>
      </c>
      <c r="B454" s="72" t="s">
        <v>159</v>
      </c>
      <c r="C454" s="6" t="s">
        <v>18</v>
      </c>
      <c r="D454" s="5" t="s">
        <v>352</v>
      </c>
      <c r="E454" s="73"/>
      <c r="F454" s="84">
        <f t="shared" ref="F454:G454" si="182">SUM(F455)</f>
        <v>50</v>
      </c>
      <c r="G454" s="84">
        <f t="shared" si="182"/>
        <v>50</v>
      </c>
    </row>
    <row r="455" spans="1:7" s="21" customFormat="1" ht="20.25" x14ac:dyDescent="0.3">
      <c r="A455" s="53" t="s">
        <v>167</v>
      </c>
      <c r="B455" s="70" t="s">
        <v>159</v>
      </c>
      <c r="C455" s="5" t="s">
        <v>18</v>
      </c>
      <c r="D455" s="38" t="s">
        <v>352</v>
      </c>
      <c r="E455" s="71" t="s">
        <v>12</v>
      </c>
      <c r="F455" s="83">
        <v>50</v>
      </c>
      <c r="G455" s="83">
        <v>50</v>
      </c>
    </row>
    <row r="456" spans="1:7" ht="20.25" x14ac:dyDescent="0.3">
      <c r="A456" s="49" t="s">
        <v>297</v>
      </c>
      <c r="B456" s="72" t="s">
        <v>159</v>
      </c>
      <c r="C456" s="6" t="s">
        <v>18</v>
      </c>
      <c r="D456" s="5" t="s">
        <v>187</v>
      </c>
      <c r="E456" s="73"/>
      <c r="F456" s="84">
        <f t="shared" ref="F456:G456" si="183">SUM(F457+F460+F463)</f>
        <v>79554.100000000006</v>
      </c>
      <c r="G456" s="84">
        <f t="shared" si="183"/>
        <v>79554.100000000006</v>
      </c>
    </row>
    <row r="457" spans="1:7" ht="20.25" x14ac:dyDescent="0.3">
      <c r="A457" s="49" t="s">
        <v>101</v>
      </c>
      <c r="B457" s="72" t="s">
        <v>159</v>
      </c>
      <c r="C457" s="6" t="s">
        <v>18</v>
      </c>
      <c r="D457" s="5" t="s">
        <v>188</v>
      </c>
      <c r="E457" s="73"/>
      <c r="F457" s="84">
        <f t="shared" ref="F457:G458" si="184">SUM(F458)</f>
        <v>2200</v>
      </c>
      <c r="G457" s="84">
        <f t="shared" si="184"/>
        <v>2200</v>
      </c>
    </row>
    <row r="458" spans="1:7" ht="24.75" customHeight="1" x14ac:dyDescent="0.3">
      <c r="A458" s="49" t="s">
        <v>345</v>
      </c>
      <c r="B458" s="72" t="s">
        <v>159</v>
      </c>
      <c r="C458" s="6" t="s">
        <v>18</v>
      </c>
      <c r="D458" s="5" t="s">
        <v>189</v>
      </c>
      <c r="E458" s="73"/>
      <c r="F458" s="84">
        <f t="shared" si="184"/>
        <v>2200</v>
      </c>
      <c r="G458" s="84">
        <f t="shared" si="184"/>
        <v>2200</v>
      </c>
    </row>
    <row r="459" spans="1:7" s="21" customFormat="1" ht="20.25" x14ac:dyDescent="0.3">
      <c r="A459" s="53" t="s">
        <v>167</v>
      </c>
      <c r="B459" s="70" t="s">
        <v>159</v>
      </c>
      <c r="C459" s="5" t="s">
        <v>18</v>
      </c>
      <c r="D459" s="38" t="s">
        <v>189</v>
      </c>
      <c r="E459" s="71" t="s">
        <v>12</v>
      </c>
      <c r="F459" s="83">
        <v>2200</v>
      </c>
      <c r="G459" s="83">
        <v>2200</v>
      </c>
    </row>
    <row r="460" spans="1:7" ht="20.25" x14ac:dyDescent="0.3">
      <c r="A460" s="49" t="s">
        <v>58</v>
      </c>
      <c r="B460" s="72" t="s">
        <v>159</v>
      </c>
      <c r="C460" s="6" t="s">
        <v>18</v>
      </c>
      <c r="D460" s="5" t="s">
        <v>190</v>
      </c>
      <c r="E460" s="73"/>
      <c r="F460" s="84">
        <f t="shared" ref="F460:G460" si="185">SUM(F461)</f>
        <v>190</v>
      </c>
      <c r="G460" s="84">
        <f t="shared" si="185"/>
        <v>190</v>
      </c>
    </row>
    <row r="461" spans="1:7" ht="21" customHeight="1" x14ac:dyDescent="0.3">
      <c r="A461" s="49" t="s">
        <v>223</v>
      </c>
      <c r="B461" s="72" t="s">
        <v>159</v>
      </c>
      <c r="C461" s="6" t="s">
        <v>18</v>
      </c>
      <c r="D461" s="5" t="s">
        <v>193</v>
      </c>
      <c r="E461" s="73"/>
      <c r="F461" s="84">
        <f t="shared" ref="F461:G461" si="186">SUM(F462)</f>
        <v>190</v>
      </c>
      <c r="G461" s="84">
        <f t="shared" si="186"/>
        <v>190</v>
      </c>
    </row>
    <row r="462" spans="1:7" s="21" customFormat="1" ht="20.25" x14ac:dyDescent="0.3">
      <c r="A462" s="53" t="s">
        <v>167</v>
      </c>
      <c r="B462" s="70" t="s">
        <v>159</v>
      </c>
      <c r="C462" s="5" t="s">
        <v>18</v>
      </c>
      <c r="D462" s="38" t="s">
        <v>193</v>
      </c>
      <c r="E462" s="71" t="s">
        <v>12</v>
      </c>
      <c r="F462" s="83">
        <v>190</v>
      </c>
      <c r="G462" s="83">
        <v>190</v>
      </c>
    </row>
    <row r="463" spans="1:7" ht="37.5" x14ac:dyDescent="0.3">
      <c r="A463" s="49" t="s">
        <v>347</v>
      </c>
      <c r="B463" s="72" t="s">
        <v>159</v>
      </c>
      <c r="C463" s="6" t="s">
        <v>18</v>
      </c>
      <c r="D463" s="5" t="s">
        <v>194</v>
      </c>
      <c r="E463" s="73"/>
      <c r="F463" s="84">
        <f t="shared" ref="F463:G463" si="187">SUM(F464+F466)</f>
        <v>77164.100000000006</v>
      </c>
      <c r="G463" s="84">
        <f t="shared" si="187"/>
        <v>77164.100000000006</v>
      </c>
    </row>
    <row r="464" spans="1:7" ht="37.5" x14ac:dyDescent="0.3">
      <c r="A464" s="49" t="s">
        <v>355</v>
      </c>
      <c r="B464" s="72" t="s">
        <v>159</v>
      </c>
      <c r="C464" s="6" t="s">
        <v>18</v>
      </c>
      <c r="D464" s="5" t="s">
        <v>354</v>
      </c>
      <c r="E464" s="73"/>
      <c r="F464" s="84">
        <f t="shared" ref="F464:G464" si="188">SUM(F465)</f>
        <v>44938.400000000001</v>
      </c>
      <c r="G464" s="84">
        <f t="shared" si="188"/>
        <v>44938.400000000001</v>
      </c>
    </row>
    <row r="465" spans="1:7" s="21" customFormat="1" ht="20.25" x14ac:dyDescent="0.3">
      <c r="A465" s="53" t="s">
        <v>167</v>
      </c>
      <c r="B465" s="70" t="s">
        <v>159</v>
      </c>
      <c r="C465" s="5" t="s">
        <v>18</v>
      </c>
      <c r="D465" s="38" t="s">
        <v>354</v>
      </c>
      <c r="E465" s="71" t="s">
        <v>12</v>
      </c>
      <c r="F465" s="83">
        <v>44938.400000000001</v>
      </c>
      <c r="G465" s="83">
        <v>44938.400000000001</v>
      </c>
    </row>
    <row r="466" spans="1:7" ht="37.5" x14ac:dyDescent="0.3">
      <c r="A466" s="49" t="s">
        <v>16</v>
      </c>
      <c r="B466" s="72" t="s">
        <v>159</v>
      </c>
      <c r="C466" s="6" t="s">
        <v>18</v>
      </c>
      <c r="D466" s="5" t="s">
        <v>270</v>
      </c>
      <c r="E466" s="73"/>
      <c r="F466" s="84">
        <f t="shared" ref="F466:G466" si="189">SUM(F467)</f>
        <v>32225.7</v>
      </c>
      <c r="G466" s="84">
        <f t="shared" si="189"/>
        <v>32225.7</v>
      </c>
    </row>
    <row r="467" spans="1:7" s="21" customFormat="1" ht="20.25" x14ac:dyDescent="0.3">
      <c r="A467" s="53" t="s">
        <v>167</v>
      </c>
      <c r="B467" s="70" t="s">
        <v>159</v>
      </c>
      <c r="C467" s="5" t="s">
        <v>18</v>
      </c>
      <c r="D467" s="38" t="s">
        <v>270</v>
      </c>
      <c r="E467" s="71" t="s">
        <v>12</v>
      </c>
      <c r="F467" s="83">
        <v>32225.7</v>
      </c>
      <c r="G467" s="83">
        <v>32225.7</v>
      </c>
    </row>
    <row r="468" spans="1:7" s="8" customFormat="1" ht="20.25" x14ac:dyDescent="0.3">
      <c r="A468" s="43" t="s">
        <v>196</v>
      </c>
      <c r="B468" s="70" t="s">
        <v>159</v>
      </c>
      <c r="C468" s="5" t="s">
        <v>159</v>
      </c>
      <c r="D468" s="5"/>
      <c r="E468" s="71"/>
      <c r="F468" s="83">
        <f>F469+F493</f>
        <v>3839.1</v>
      </c>
      <c r="G468" s="83">
        <f>G469+G493</f>
        <v>3839.1</v>
      </c>
    </row>
    <row r="469" spans="1:7" ht="56.25" x14ac:dyDescent="0.3">
      <c r="A469" s="49" t="s">
        <v>342</v>
      </c>
      <c r="B469" s="72" t="s">
        <v>159</v>
      </c>
      <c r="C469" s="6" t="s">
        <v>159</v>
      </c>
      <c r="D469" s="5" t="s">
        <v>186</v>
      </c>
      <c r="E469" s="73"/>
      <c r="F469" s="84">
        <f>F470+F480+F488</f>
        <v>1848</v>
      </c>
      <c r="G469" s="84">
        <f>G470+G480+G488</f>
        <v>1848</v>
      </c>
    </row>
    <row r="470" spans="1:7" ht="24" customHeight="1" x14ac:dyDescent="0.3">
      <c r="A470" s="49" t="s">
        <v>343</v>
      </c>
      <c r="B470" s="72" t="s">
        <v>159</v>
      </c>
      <c r="C470" s="6" t="s">
        <v>159</v>
      </c>
      <c r="D470" s="38" t="s">
        <v>220</v>
      </c>
      <c r="E470" s="73"/>
      <c r="F470" s="84">
        <f>F471</f>
        <v>713</v>
      </c>
      <c r="G470" s="84">
        <f>G471</f>
        <v>713</v>
      </c>
    </row>
    <row r="471" spans="1:7" ht="20.25" x14ac:dyDescent="0.3">
      <c r="A471" s="49" t="s">
        <v>540</v>
      </c>
      <c r="B471" s="72" t="s">
        <v>159</v>
      </c>
      <c r="C471" s="6" t="s">
        <v>159</v>
      </c>
      <c r="D471" s="38" t="s">
        <v>517</v>
      </c>
      <c r="E471" s="73"/>
      <c r="F471" s="84">
        <f t="shared" ref="F471:G471" si="190">F472+F474+F476+F478</f>
        <v>713</v>
      </c>
      <c r="G471" s="84">
        <f t="shared" si="190"/>
        <v>713</v>
      </c>
    </row>
    <row r="472" spans="1:7" ht="37.5" x14ac:dyDescent="0.3">
      <c r="A472" s="53" t="s">
        <v>200</v>
      </c>
      <c r="B472" s="72" t="s">
        <v>159</v>
      </c>
      <c r="C472" s="6" t="s">
        <v>159</v>
      </c>
      <c r="D472" s="38" t="s">
        <v>541</v>
      </c>
      <c r="E472" s="73"/>
      <c r="F472" s="84">
        <f t="shared" ref="F472:G472" si="191">SUM(F473)</f>
        <v>360</v>
      </c>
      <c r="G472" s="84">
        <f t="shared" si="191"/>
        <v>360</v>
      </c>
    </row>
    <row r="473" spans="1:7" ht="20.25" x14ac:dyDescent="0.3">
      <c r="A473" s="54" t="s">
        <v>25</v>
      </c>
      <c r="B473" s="72" t="s">
        <v>159</v>
      </c>
      <c r="C473" s="6" t="s">
        <v>159</v>
      </c>
      <c r="D473" s="38" t="s">
        <v>541</v>
      </c>
      <c r="E473" s="73" t="s">
        <v>26</v>
      </c>
      <c r="F473" s="83">
        <v>360</v>
      </c>
      <c r="G473" s="83">
        <v>360</v>
      </c>
    </row>
    <row r="474" spans="1:7" ht="20.25" x14ac:dyDescent="0.3">
      <c r="A474" s="53" t="s">
        <v>201</v>
      </c>
      <c r="B474" s="72" t="s">
        <v>159</v>
      </c>
      <c r="C474" s="6" t="s">
        <v>159</v>
      </c>
      <c r="D474" s="38" t="s">
        <v>542</v>
      </c>
      <c r="E474" s="73"/>
      <c r="F474" s="84">
        <f t="shared" ref="F474:G474" si="192">SUM(F475)</f>
        <v>50</v>
      </c>
      <c r="G474" s="84">
        <f t="shared" si="192"/>
        <v>50</v>
      </c>
    </row>
    <row r="475" spans="1:7" ht="20.25" x14ac:dyDescent="0.3">
      <c r="A475" s="51" t="s">
        <v>65</v>
      </c>
      <c r="B475" s="72" t="s">
        <v>159</v>
      </c>
      <c r="C475" s="6" t="s">
        <v>159</v>
      </c>
      <c r="D475" s="38" t="s">
        <v>542</v>
      </c>
      <c r="E475" s="73" t="s">
        <v>66</v>
      </c>
      <c r="F475" s="83">
        <v>50</v>
      </c>
      <c r="G475" s="83">
        <v>50</v>
      </c>
    </row>
    <row r="476" spans="1:7" ht="56.25" x14ac:dyDescent="0.3">
      <c r="A476" s="53" t="s">
        <v>202</v>
      </c>
      <c r="B476" s="72" t="s">
        <v>159</v>
      </c>
      <c r="C476" s="6" t="s">
        <v>159</v>
      </c>
      <c r="D476" s="38" t="s">
        <v>543</v>
      </c>
      <c r="E476" s="73"/>
      <c r="F476" s="84">
        <f t="shared" ref="F476:G476" si="193">SUM(F477)</f>
        <v>165</v>
      </c>
      <c r="G476" s="84">
        <f t="shared" si="193"/>
        <v>165</v>
      </c>
    </row>
    <row r="477" spans="1:7" ht="20.25" x14ac:dyDescent="0.3">
      <c r="A477" s="51" t="s">
        <v>65</v>
      </c>
      <c r="B477" s="72" t="s">
        <v>159</v>
      </c>
      <c r="C477" s="6" t="s">
        <v>159</v>
      </c>
      <c r="D477" s="38" t="s">
        <v>543</v>
      </c>
      <c r="E477" s="73" t="s">
        <v>66</v>
      </c>
      <c r="F477" s="83">
        <v>165</v>
      </c>
      <c r="G477" s="83">
        <v>165</v>
      </c>
    </row>
    <row r="478" spans="1:7" ht="57.75" customHeight="1" x14ac:dyDescent="0.3">
      <c r="A478" s="53" t="s">
        <v>203</v>
      </c>
      <c r="B478" s="72" t="s">
        <v>159</v>
      </c>
      <c r="C478" s="6" t="s">
        <v>159</v>
      </c>
      <c r="D478" s="38" t="s">
        <v>544</v>
      </c>
      <c r="E478" s="73"/>
      <c r="F478" s="84">
        <f t="shared" ref="F478:G478" si="194">SUM(F479)</f>
        <v>138</v>
      </c>
      <c r="G478" s="84">
        <f t="shared" si="194"/>
        <v>138</v>
      </c>
    </row>
    <row r="479" spans="1:7" ht="20.25" x14ac:dyDescent="0.3">
      <c r="A479" s="51" t="s">
        <v>65</v>
      </c>
      <c r="B479" s="72" t="s">
        <v>159</v>
      </c>
      <c r="C479" s="6" t="s">
        <v>159</v>
      </c>
      <c r="D479" s="38" t="s">
        <v>544</v>
      </c>
      <c r="E479" s="73" t="s">
        <v>66</v>
      </c>
      <c r="F479" s="83">
        <v>138</v>
      </c>
      <c r="G479" s="83">
        <v>138</v>
      </c>
    </row>
    <row r="480" spans="1:7" ht="37.5" x14ac:dyDescent="0.3">
      <c r="A480" s="49" t="s">
        <v>326</v>
      </c>
      <c r="B480" s="72" t="s">
        <v>159</v>
      </c>
      <c r="C480" s="6" t="s">
        <v>159</v>
      </c>
      <c r="D480" s="38" t="s">
        <v>224</v>
      </c>
      <c r="E480" s="73"/>
      <c r="F480" s="83">
        <f t="shared" ref="F480:G480" si="195">F481</f>
        <v>1100</v>
      </c>
      <c r="G480" s="83">
        <f t="shared" si="195"/>
        <v>1100</v>
      </c>
    </row>
    <row r="481" spans="1:7" ht="20.25" x14ac:dyDescent="0.3">
      <c r="A481" s="53" t="s">
        <v>58</v>
      </c>
      <c r="B481" s="72" t="s">
        <v>159</v>
      </c>
      <c r="C481" s="6" t="s">
        <v>159</v>
      </c>
      <c r="D481" s="38" t="s">
        <v>225</v>
      </c>
      <c r="E481" s="73"/>
      <c r="F481" s="84">
        <f t="shared" ref="F481:G481" si="196">F482+F484+F486</f>
        <v>1100</v>
      </c>
      <c r="G481" s="84">
        <f t="shared" si="196"/>
        <v>1100</v>
      </c>
    </row>
    <row r="482" spans="1:7" ht="56.25" x14ac:dyDescent="0.3">
      <c r="A482" s="49" t="s">
        <v>197</v>
      </c>
      <c r="B482" s="72" t="s">
        <v>159</v>
      </c>
      <c r="C482" s="6" t="s">
        <v>159</v>
      </c>
      <c r="D482" s="38" t="s">
        <v>545</v>
      </c>
      <c r="E482" s="73"/>
      <c r="F482" s="84">
        <f t="shared" ref="F482:G482" si="197">SUM(F483)</f>
        <v>850</v>
      </c>
      <c r="G482" s="84">
        <f t="shared" si="197"/>
        <v>850</v>
      </c>
    </row>
    <row r="483" spans="1:7" s="21" customFormat="1" ht="20.25" x14ac:dyDescent="0.3">
      <c r="A483" s="53" t="s">
        <v>167</v>
      </c>
      <c r="B483" s="72" t="s">
        <v>159</v>
      </c>
      <c r="C483" s="6" t="s">
        <v>159</v>
      </c>
      <c r="D483" s="38" t="s">
        <v>545</v>
      </c>
      <c r="E483" s="73" t="s">
        <v>12</v>
      </c>
      <c r="F483" s="83">
        <v>850</v>
      </c>
      <c r="G483" s="83">
        <v>850</v>
      </c>
    </row>
    <row r="484" spans="1:7" ht="37.5" x14ac:dyDescent="0.3">
      <c r="A484" s="53" t="s">
        <v>198</v>
      </c>
      <c r="B484" s="72" t="s">
        <v>159</v>
      </c>
      <c r="C484" s="6" t="s">
        <v>159</v>
      </c>
      <c r="D484" s="38" t="s">
        <v>546</v>
      </c>
      <c r="E484" s="73"/>
      <c r="F484" s="84">
        <f t="shared" ref="F484:G484" si="198">SUM(F485)</f>
        <v>200</v>
      </c>
      <c r="G484" s="84">
        <f t="shared" si="198"/>
        <v>200</v>
      </c>
    </row>
    <row r="485" spans="1:7" s="21" customFormat="1" ht="37.5" x14ac:dyDescent="0.3">
      <c r="A485" s="51" t="s">
        <v>21</v>
      </c>
      <c r="B485" s="72" t="s">
        <v>159</v>
      </c>
      <c r="C485" s="6" t="s">
        <v>159</v>
      </c>
      <c r="D485" s="38" t="s">
        <v>546</v>
      </c>
      <c r="E485" s="73" t="s">
        <v>22</v>
      </c>
      <c r="F485" s="83">
        <v>200</v>
      </c>
      <c r="G485" s="83">
        <v>200</v>
      </c>
    </row>
    <row r="486" spans="1:7" ht="37.5" x14ac:dyDescent="0.3">
      <c r="A486" s="53" t="s">
        <v>199</v>
      </c>
      <c r="B486" s="72" t="s">
        <v>159</v>
      </c>
      <c r="C486" s="6" t="s">
        <v>159</v>
      </c>
      <c r="D486" s="38" t="s">
        <v>547</v>
      </c>
      <c r="E486" s="73"/>
      <c r="F486" s="84">
        <f t="shared" ref="F486:G486" si="199">SUM(F487)</f>
        <v>50</v>
      </c>
      <c r="G486" s="84">
        <f t="shared" si="199"/>
        <v>50</v>
      </c>
    </row>
    <row r="487" spans="1:7" s="21" customFormat="1" ht="37.5" x14ac:dyDescent="0.3">
      <c r="A487" s="51" t="s">
        <v>21</v>
      </c>
      <c r="B487" s="72" t="s">
        <v>159</v>
      </c>
      <c r="C487" s="6" t="s">
        <v>159</v>
      </c>
      <c r="D487" s="38" t="s">
        <v>547</v>
      </c>
      <c r="E487" s="73" t="s">
        <v>22</v>
      </c>
      <c r="F487" s="83">
        <v>50</v>
      </c>
      <c r="G487" s="83">
        <v>50</v>
      </c>
    </row>
    <row r="488" spans="1:7" s="21" customFormat="1" ht="20.25" x14ac:dyDescent="0.3">
      <c r="A488" s="49" t="s">
        <v>297</v>
      </c>
      <c r="B488" s="72" t="s">
        <v>159</v>
      </c>
      <c r="C488" s="6" t="s">
        <v>159</v>
      </c>
      <c r="D488" s="38" t="s">
        <v>187</v>
      </c>
      <c r="E488" s="73"/>
      <c r="F488" s="83">
        <f t="shared" ref="F488:G489" si="200">F489</f>
        <v>35</v>
      </c>
      <c r="G488" s="83">
        <f t="shared" si="200"/>
        <v>35</v>
      </c>
    </row>
    <row r="489" spans="1:7" ht="20.25" x14ac:dyDescent="0.3">
      <c r="A489" s="53" t="s">
        <v>17</v>
      </c>
      <c r="B489" s="72" t="s">
        <v>159</v>
      </c>
      <c r="C489" s="6" t="s">
        <v>159</v>
      </c>
      <c r="D489" s="38" t="s">
        <v>216</v>
      </c>
      <c r="E489" s="73"/>
      <c r="F489" s="84">
        <f t="shared" si="200"/>
        <v>35</v>
      </c>
      <c r="G489" s="84">
        <f t="shared" si="200"/>
        <v>35</v>
      </c>
    </row>
    <row r="490" spans="1:7" ht="37.5" x14ac:dyDescent="0.3">
      <c r="A490" s="53" t="s">
        <v>204</v>
      </c>
      <c r="B490" s="72" t="s">
        <v>159</v>
      </c>
      <c r="C490" s="6" t="s">
        <v>159</v>
      </c>
      <c r="D490" s="38" t="s">
        <v>548</v>
      </c>
      <c r="E490" s="73"/>
      <c r="F490" s="84">
        <f t="shared" ref="F490:G490" si="201">SUM(+F491+F492)</f>
        <v>35</v>
      </c>
      <c r="G490" s="84">
        <f t="shared" si="201"/>
        <v>35</v>
      </c>
    </row>
    <row r="491" spans="1:7" s="21" customFormat="1" ht="37.5" x14ac:dyDescent="0.3">
      <c r="A491" s="51" t="s">
        <v>21</v>
      </c>
      <c r="B491" s="72" t="s">
        <v>159</v>
      </c>
      <c r="C491" s="6" t="s">
        <v>159</v>
      </c>
      <c r="D491" s="38" t="s">
        <v>548</v>
      </c>
      <c r="E491" s="73" t="s">
        <v>22</v>
      </c>
      <c r="F491" s="83">
        <v>15</v>
      </c>
      <c r="G491" s="83">
        <v>15</v>
      </c>
    </row>
    <row r="492" spans="1:7" s="21" customFormat="1" ht="20.25" x14ac:dyDescent="0.3">
      <c r="A492" s="51" t="s">
        <v>65</v>
      </c>
      <c r="B492" s="72" t="s">
        <v>159</v>
      </c>
      <c r="C492" s="6" t="s">
        <v>159</v>
      </c>
      <c r="D492" s="38" t="s">
        <v>548</v>
      </c>
      <c r="E492" s="73" t="s">
        <v>66</v>
      </c>
      <c r="F492" s="83">
        <v>20</v>
      </c>
      <c r="G492" s="83">
        <v>20</v>
      </c>
    </row>
    <row r="493" spans="1:7" ht="75" x14ac:dyDescent="0.3">
      <c r="A493" s="53" t="s">
        <v>295</v>
      </c>
      <c r="B493" s="72" t="s">
        <v>159</v>
      </c>
      <c r="C493" s="6" t="s">
        <v>159</v>
      </c>
      <c r="D493" s="7" t="s">
        <v>6</v>
      </c>
      <c r="E493" s="73"/>
      <c r="F493" s="84">
        <f t="shared" ref="F493:G493" si="202">SUM(F494)</f>
        <v>1991.1</v>
      </c>
      <c r="G493" s="84">
        <f t="shared" si="202"/>
        <v>1991.1</v>
      </c>
    </row>
    <row r="494" spans="1:7" ht="37.5" x14ac:dyDescent="0.3">
      <c r="A494" s="53" t="s">
        <v>326</v>
      </c>
      <c r="B494" s="72" t="s">
        <v>159</v>
      </c>
      <c r="C494" s="6" t="s">
        <v>159</v>
      </c>
      <c r="D494" s="7" t="s">
        <v>7</v>
      </c>
      <c r="E494" s="73"/>
      <c r="F494" s="84">
        <f t="shared" ref="F494:G496" si="203">SUM(F495)</f>
        <v>1991.1</v>
      </c>
      <c r="G494" s="84">
        <f t="shared" si="203"/>
        <v>1991.1</v>
      </c>
    </row>
    <row r="495" spans="1:7" ht="36.75" customHeight="1" x14ac:dyDescent="0.3">
      <c r="A495" s="53" t="s">
        <v>8</v>
      </c>
      <c r="B495" s="72" t="s">
        <v>159</v>
      </c>
      <c r="C495" s="6" t="s">
        <v>159</v>
      </c>
      <c r="D495" s="7" t="s">
        <v>9</v>
      </c>
      <c r="E495" s="73"/>
      <c r="F495" s="84">
        <f t="shared" ref="F495:G495" si="204">+F496</f>
        <v>1991.1</v>
      </c>
      <c r="G495" s="84">
        <f t="shared" si="204"/>
        <v>1991.1</v>
      </c>
    </row>
    <row r="496" spans="1:7" ht="56.25" x14ac:dyDescent="0.3">
      <c r="A496" s="53" t="s">
        <v>205</v>
      </c>
      <c r="B496" s="72" t="s">
        <v>159</v>
      </c>
      <c r="C496" s="6" t="s">
        <v>159</v>
      </c>
      <c r="D496" s="7" t="s">
        <v>206</v>
      </c>
      <c r="E496" s="73"/>
      <c r="F496" s="84">
        <f t="shared" si="203"/>
        <v>1991.1</v>
      </c>
      <c r="G496" s="84">
        <f t="shared" si="203"/>
        <v>1991.1</v>
      </c>
    </row>
    <row r="497" spans="1:7" s="21" customFormat="1" ht="81" customHeight="1" x14ac:dyDescent="0.3">
      <c r="A497" s="53" t="s">
        <v>83</v>
      </c>
      <c r="B497" s="72" t="s">
        <v>159</v>
      </c>
      <c r="C497" s="6" t="s">
        <v>159</v>
      </c>
      <c r="D497" s="7" t="s">
        <v>206</v>
      </c>
      <c r="E497" s="73" t="s">
        <v>84</v>
      </c>
      <c r="F497" s="83">
        <v>1991.1</v>
      </c>
      <c r="G497" s="83">
        <v>1991.1</v>
      </c>
    </row>
    <row r="498" spans="1:7" s="8" customFormat="1" ht="20.25" x14ac:dyDescent="0.3">
      <c r="A498" s="43" t="s">
        <v>207</v>
      </c>
      <c r="B498" s="70" t="s">
        <v>159</v>
      </c>
      <c r="C498" s="5" t="s">
        <v>115</v>
      </c>
      <c r="D498" s="5"/>
      <c r="E498" s="71"/>
      <c r="F498" s="83">
        <f>+F499+F544+F539+F534</f>
        <v>54874.1</v>
      </c>
      <c r="G498" s="83">
        <f>+G499+G544+G539+G534</f>
        <v>54874.1</v>
      </c>
    </row>
    <row r="499" spans="1:7" ht="45" customHeight="1" x14ac:dyDescent="0.3">
      <c r="A499" s="49" t="s">
        <v>369</v>
      </c>
      <c r="B499" s="70" t="s">
        <v>159</v>
      </c>
      <c r="C499" s="5" t="s">
        <v>115</v>
      </c>
      <c r="D499" s="5" t="s">
        <v>170</v>
      </c>
      <c r="E499" s="71"/>
      <c r="F499" s="83">
        <f t="shared" ref="F499:G499" si="205">F500+F506</f>
        <v>54168.7</v>
      </c>
      <c r="G499" s="83">
        <f t="shared" si="205"/>
        <v>54168.7</v>
      </c>
    </row>
    <row r="500" spans="1:7" ht="37.5" x14ac:dyDescent="0.3">
      <c r="A500" s="49" t="s">
        <v>391</v>
      </c>
      <c r="B500" s="70" t="s">
        <v>159</v>
      </c>
      <c r="C500" s="5" t="s">
        <v>115</v>
      </c>
      <c r="D500" s="38" t="s">
        <v>162</v>
      </c>
      <c r="E500" s="71"/>
      <c r="F500" s="83">
        <f t="shared" ref="F500:G500" si="206">SUM(F501)</f>
        <v>15583.7</v>
      </c>
      <c r="G500" s="83">
        <f t="shared" si="206"/>
        <v>15583.7</v>
      </c>
    </row>
    <row r="501" spans="1:7" ht="20.25" x14ac:dyDescent="0.3">
      <c r="A501" s="49" t="s">
        <v>17</v>
      </c>
      <c r="B501" s="70" t="s">
        <v>159</v>
      </c>
      <c r="C501" s="5" t="s">
        <v>115</v>
      </c>
      <c r="D501" s="38" t="s">
        <v>166</v>
      </c>
      <c r="E501" s="71"/>
      <c r="F501" s="83">
        <f t="shared" ref="F501:G501" si="207">SUM(F502+F504)</f>
        <v>15583.7</v>
      </c>
      <c r="G501" s="83">
        <f t="shared" si="207"/>
        <v>15583.7</v>
      </c>
    </row>
    <row r="502" spans="1:7" ht="75" x14ac:dyDescent="0.3">
      <c r="A502" s="60" t="s">
        <v>176</v>
      </c>
      <c r="B502" s="70" t="s">
        <v>159</v>
      </c>
      <c r="C502" s="5" t="s">
        <v>115</v>
      </c>
      <c r="D502" s="38" t="s">
        <v>382</v>
      </c>
      <c r="E502" s="71"/>
      <c r="F502" s="83">
        <f t="shared" ref="F502:G502" si="208">+F503</f>
        <v>11059.1</v>
      </c>
      <c r="G502" s="83">
        <f t="shared" si="208"/>
        <v>11059.1</v>
      </c>
    </row>
    <row r="503" spans="1:7" s="21" customFormat="1" ht="20.25" x14ac:dyDescent="0.3">
      <c r="A503" s="45" t="s">
        <v>292</v>
      </c>
      <c r="B503" s="70" t="s">
        <v>159</v>
      </c>
      <c r="C503" s="5" t="s">
        <v>115</v>
      </c>
      <c r="D503" s="38" t="s">
        <v>382</v>
      </c>
      <c r="E503" s="71" t="s">
        <v>293</v>
      </c>
      <c r="F503" s="83">
        <v>11059.1</v>
      </c>
      <c r="G503" s="83">
        <v>11059.1</v>
      </c>
    </row>
    <row r="504" spans="1:7" ht="56.25" x14ac:dyDescent="0.3">
      <c r="A504" s="60" t="s">
        <v>177</v>
      </c>
      <c r="B504" s="70" t="s">
        <v>159</v>
      </c>
      <c r="C504" s="5" t="s">
        <v>115</v>
      </c>
      <c r="D504" s="38" t="s">
        <v>168</v>
      </c>
      <c r="E504" s="71"/>
      <c r="F504" s="83">
        <f t="shared" ref="F504:G504" si="209">+F505</f>
        <v>4524.5999999999995</v>
      </c>
      <c r="G504" s="83">
        <f t="shared" si="209"/>
        <v>4524.5999999999995</v>
      </c>
    </row>
    <row r="505" spans="1:7" s="21" customFormat="1" ht="20.25" x14ac:dyDescent="0.3">
      <c r="A505" s="45" t="s">
        <v>292</v>
      </c>
      <c r="B505" s="70" t="s">
        <v>159</v>
      </c>
      <c r="C505" s="5" t="s">
        <v>115</v>
      </c>
      <c r="D505" s="38" t="s">
        <v>168</v>
      </c>
      <c r="E505" s="71" t="s">
        <v>293</v>
      </c>
      <c r="F505" s="83">
        <v>4524.5999999999995</v>
      </c>
      <c r="G505" s="83">
        <v>4524.5999999999995</v>
      </c>
    </row>
    <row r="506" spans="1:7" ht="20.25" x14ac:dyDescent="0.3">
      <c r="A506" s="49" t="s">
        <v>297</v>
      </c>
      <c r="B506" s="70" t="s">
        <v>159</v>
      </c>
      <c r="C506" s="5" t="s">
        <v>115</v>
      </c>
      <c r="D506" s="38" t="s">
        <v>179</v>
      </c>
      <c r="E506" s="71"/>
      <c r="F506" s="83">
        <f>SUM(F507+F514+F522)</f>
        <v>38585</v>
      </c>
      <c r="G506" s="83">
        <f>SUM(G507+G514+G522)</f>
        <v>38585</v>
      </c>
    </row>
    <row r="507" spans="1:7" ht="20.25" x14ac:dyDescent="0.3">
      <c r="A507" s="49" t="s">
        <v>58</v>
      </c>
      <c r="B507" s="70" t="s">
        <v>159</v>
      </c>
      <c r="C507" s="5" t="s">
        <v>115</v>
      </c>
      <c r="D507" s="38" t="s">
        <v>180</v>
      </c>
      <c r="E507" s="71"/>
      <c r="F507" s="83">
        <f t="shared" ref="F507:G507" si="210">F508+F512</f>
        <v>4134.5</v>
      </c>
      <c r="G507" s="83">
        <f t="shared" si="210"/>
        <v>4134.5</v>
      </c>
    </row>
    <row r="508" spans="1:7" ht="56.25" x14ac:dyDescent="0.3">
      <c r="A508" s="49" t="s">
        <v>208</v>
      </c>
      <c r="B508" s="70" t="s">
        <v>159</v>
      </c>
      <c r="C508" s="5" t="s">
        <v>115</v>
      </c>
      <c r="D508" s="38" t="s">
        <v>395</v>
      </c>
      <c r="E508" s="71"/>
      <c r="F508" s="83">
        <f t="shared" ref="F508:G508" si="211">SUM(F509:F511)</f>
        <v>329.8</v>
      </c>
      <c r="G508" s="83">
        <f t="shared" si="211"/>
        <v>329.8</v>
      </c>
    </row>
    <row r="509" spans="1:7" s="21" customFormat="1" ht="20.25" x14ac:dyDescent="0.3">
      <c r="A509" s="45" t="s">
        <v>61</v>
      </c>
      <c r="B509" s="70" t="s">
        <v>159</v>
      </c>
      <c r="C509" s="5" t="s">
        <v>115</v>
      </c>
      <c r="D509" s="38" t="s">
        <v>395</v>
      </c>
      <c r="E509" s="71" t="s">
        <v>62</v>
      </c>
      <c r="F509" s="83">
        <v>50</v>
      </c>
      <c r="G509" s="83">
        <v>50</v>
      </c>
    </row>
    <row r="510" spans="1:7" s="21" customFormat="1" ht="37.5" x14ac:dyDescent="0.3">
      <c r="A510" s="45" t="s">
        <v>21</v>
      </c>
      <c r="B510" s="70" t="s">
        <v>159</v>
      </c>
      <c r="C510" s="5" t="s">
        <v>115</v>
      </c>
      <c r="D510" s="38" t="s">
        <v>395</v>
      </c>
      <c r="E510" s="71" t="s">
        <v>22</v>
      </c>
      <c r="F510" s="83">
        <v>164.8</v>
      </c>
      <c r="G510" s="83">
        <v>164.8</v>
      </c>
    </row>
    <row r="511" spans="1:7" s="21" customFormat="1" ht="20.25" x14ac:dyDescent="0.3">
      <c r="A511" s="61" t="s">
        <v>65</v>
      </c>
      <c r="B511" s="70" t="s">
        <v>159</v>
      </c>
      <c r="C511" s="5" t="s">
        <v>115</v>
      </c>
      <c r="D511" s="38" t="s">
        <v>395</v>
      </c>
      <c r="E511" s="71" t="s">
        <v>66</v>
      </c>
      <c r="F511" s="83">
        <v>115</v>
      </c>
      <c r="G511" s="83">
        <v>115</v>
      </c>
    </row>
    <row r="512" spans="1:7" ht="37.5" x14ac:dyDescent="0.3">
      <c r="A512" s="62" t="s">
        <v>209</v>
      </c>
      <c r="B512" s="70" t="s">
        <v>159</v>
      </c>
      <c r="C512" s="5" t="s">
        <v>115</v>
      </c>
      <c r="D512" s="38" t="s">
        <v>396</v>
      </c>
      <c r="E512" s="71"/>
      <c r="F512" s="83">
        <f t="shared" ref="F512:G512" si="212">SUM(F513)</f>
        <v>3804.7</v>
      </c>
      <c r="G512" s="83">
        <f t="shared" si="212"/>
        <v>3804.7</v>
      </c>
    </row>
    <row r="513" spans="1:7" s="21" customFormat="1" ht="20.25" x14ac:dyDescent="0.3">
      <c r="A513" s="53" t="s">
        <v>167</v>
      </c>
      <c r="B513" s="70" t="s">
        <v>159</v>
      </c>
      <c r="C513" s="5" t="s">
        <v>115</v>
      </c>
      <c r="D513" s="38" t="s">
        <v>396</v>
      </c>
      <c r="E513" s="71" t="s">
        <v>12</v>
      </c>
      <c r="F513" s="83">
        <v>3804.7</v>
      </c>
      <c r="G513" s="83">
        <v>3804.7</v>
      </c>
    </row>
    <row r="514" spans="1:7" ht="37.5" x14ac:dyDescent="0.3">
      <c r="A514" s="44" t="s">
        <v>14</v>
      </c>
      <c r="B514" s="70" t="s">
        <v>159</v>
      </c>
      <c r="C514" s="5" t="s">
        <v>115</v>
      </c>
      <c r="D514" s="38" t="s">
        <v>182</v>
      </c>
      <c r="E514" s="71"/>
      <c r="F514" s="83">
        <f>F515+F517+F520</f>
        <v>15755.4</v>
      </c>
      <c r="G514" s="83">
        <f>G515+G517+G520</f>
        <v>15755.4</v>
      </c>
    </row>
    <row r="515" spans="1:7" ht="24.75" customHeight="1" x14ac:dyDescent="0.3">
      <c r="A515" s="44" t="s">
        <v>294</v>
      </c>
      <c r="B515" s="70" t="s">
        <v>159</v>
      </c>
      <c r="C515" s="5" t="s">
        <v>115</v>
      </c>
      <c r="D515" s="38" t="s">
        <v>401</v>
      </c>
      <c r="E515" s="71"/>
      <c r="F515" s="83">
        <f t="shared" ref="F515:G515" si="213">+F516</f>
        <v>1826.7</v>
      </c>
      <c r="G515" s="83">
        <f t="shared" si="213"/>
        <v>1826.7</v>
      </c>
    </row>
    <row r="516" spans="1:7" s="21" customFormat="1" ht="20.25" x14ac:dyDescent="0.3">
      <c r="A516" s="45" t="s">
        <v>292</v>
      </c>
      <c r="B516" s="70" t="s">
        <v>159</v>
      </c>
      <c r="C516" s="5" t="s">
        <v>115</v>
      </c>
      <c r="D516" s="5" t="s">
        <v>401</v>
      </c>
      <c r="E516" s="71" t="s">
        <v>293</v>
      </c>
      <c r="F516" s="83">
        <v>1826.7</v>
      </c>
      <c r="G516" s="83">
        <v>1826.7</v>
      </c>
    </row>
    <row r="517" spans="1:7" ht="20.25" x14ac:dyDescent="0.3">
      <c r="A517" s="44" t="s">
        <v>210</v>
      </c>
      <c r="B517" s="70" t="s">
        <v>159</v>
      </c>
      <c r="C517" s="5" t="s">
        <v>115</v>
      </c>
      <c r="D517" s="38" t="s">
        <v>397</v>
      </c>
      <c r="E517" s="71"/>
      <c r="F517" s="83">
        <f>+F518+F519</f>
        <v>9574.7999999999993</v>
      </c>
      <c r="G517" s="83">
        <f>+G518+G519</f>
        <v>9574.7999999999993</v>
      </c>
    </row>
    <row r="518" spans="1:7" s="21" customFormat="1" ht="37.5" x14ac:dyDescent="0.3">
      <c r="A518" s="45" t="s">
        <v>35</v>
      </c>
      <c r="B518" s="70" t="s">
        <v>159</v>
      </c>
      <c r="C518" s="5" t="s">
        <v>115</v>
      </c>
      <c r="D518" s="5" t="s">
        <v>397</v>
      </c>
      <c r="E518" s="71" t="s">
        <v>36</v>
      </c>
      <c r="F518" s="83">
        <v>8687</v>
      </c>
      <c r="G518" s="83">
        <v>8687</v>
      </c>
    </row>
    <row r="519" spans="1:7" s="21" customFormat="1" ht="37.5" x14ac:dyDescent="0.3">
      <c r="A519" s="45" t="s">
        <v>21</v>
      </c>
      <c r="B519" s="70" t="s">
        <v>159</v>
      </c>
      <c r="C519" s="5" t="s">
        <v>115</v>
      </c>
      <c r="D519" s="5" t="s">
        <v>397</v>
      </c>
      <c r="E519" s="71" t="s">
        <v>22</v>
      </c>
      <c r="F519" s="83">
        <v>887.80000000000007</v>
      </c>
      <c r="G519" s="83">
        <v>887.80000000000007</v>
      </c>
    </row>
    <row r="520" spans="1:7" ht="37.5" x14ac:dyDescent="0.3">
      <c r="A520" s="44" t="s">
        <v>16</v>
      </c>
      <c r="B520" s="70" t="s">
        <v>159</v>
      </c>
      <c r="C520" s="5" t="s">
        <v>115</v>
      </c>
      <c r="D520" s="5" t="s">
        <v>273</v>
      </c>
      <c r="E520" s="71" t="s">
        <v>20</v>
      </c>
      <c r="F520" s="83">
        <f t="shared" ref="F520:G520" si="214">+F521</f>
        <v>4353.8999999999996</v>
      </c>
      <c r="G520" s="83">
        <f t="shared" si="214"/>
        <v>4353.8999999999996</v>
      </c>
    </row>
    <row r="521" spans="1:7" s="21" customFormat="1" ht="37.5" x14ac:dyDescent="0.3">
      <c r="A521" s="45" t="s">
        <v>35</v>
      </c>
      <c r="B521" s="72" t="s">
        <v>159</v>
      </c>
      <c r="C521" s="6" t="s">
        <v>115</v>
      </c>
      <c r="D521" s="6" t="s">
        <v>273</v>
      </c>
      <c r="E521" s="73" t="s">
        <v>36</v>
      </c>
      <c r="F521" s="83">
        <v>4353.8999999999996</v>
      </c>
      <c r="G521" s="83">
        <v>4353.8999999999996</v>
      </c>
    </row>
    <row r="522" spans="1:7" ht="20.25" x14ac:dyDescent="0.3">
      <c r="A522" s="49" t="s">
        <v>96</v>
      </c>
      <c r="B522" s="70" t="s">
        <v>159</v>
      </c>
      <c r="C522" s="5" t="s">
        <v>115</v>
      </c>
      <c r="D522" s="38" t="s">
        <v>375</v>
      </c>
      <c r="E522" s="71"/>
      <c r="F522" s="83">
        <f t="shared" ref="F522:G522" si="215">F523+F525+F527+F529+F531</f>
        <v>18695.099999999999</v>
      </c>
      <c r="G522" s="83">
        <f t="shared" si="215"/>
        <v>18695.099999999999</v>
      </c>
    </row>
    <row r="523" spans="1:7" ht="26.25" customHeight="1" x14ac:dyDescent="0.3">
      <c r="A523" s="49" t="s">
        <v>419</v>
      </c>
      <c r="B523" s="70" t="s">
        <v>159</v>
      </c>
      <c r="C523" s="5" t="s">
        <v>115</v>
      </c>
      <c r="D523" s="38" t="s">
        <v>398</v>
      </c>
      <c r="E523" s="71"/>
      <c r="F523" s="83">
        <f t="shared" ref="F523:G523" si="216">+F524</f>
        <v>3240</v>
      </c>
      <c r="G523" s="83">
        <f t="shared" si="216"/>
        <v>3240</v>
      </c>
    </row>
    <row r="524" spans="1:7" s="21" customFormat="1" ht="37.5" x14ac:dyDescent="0.3">
      <c r="A524" s="45" t="s">
        <v>174</v>
      </c>
      <c r="B524" s="70" t="s">
        <v>159</v>
      </c>
      <c r="C524" s="5" t="s">
        <v>115</v>
      </c>
      <c r="D524" s="38" t="s">
        <v>398</v>
      </c>
      <c r="E524" s="71" t="s">
        <v>175</v>
      </c>
      <c r="F524" s="83">
        <v>3240</v>
      </c>
      <c r="G524" s="83">
        <v>3240</v>
      </c>
    </row>
    <row r="525" spans="1:7" ht="20.25" x14ac:dyDescent="0.3">
      <c r="A525" s="49" t="s">
        <v>211</v>
      </c>
      <c r="B525" s="70" t="s">
        <v>159</v>
      </c>
      <c r="C525" s="5" t="s">
        <v>115</v>
      </c>
      <c r="D525" s="38" t="s">
        <v>399</v>
      </c>
      <c r="E525" s="71"/>
      <c r="F525" s="83">
        <f t="shared" ref="F525:G525" si="217">+F526</f>
        <v>578.79999999999995</v>
      </c>
      <c r="G525" s="83">
        <f t="shared" si="217"/>
        <v>578.79999999999995</v>
      </c>
    </row>
    <row r="526" spans="1:7" s="21" customFormat="1" ht="37.5" x14ac:dyDescent="0.3">
      <c r="A526" s="45" t="s">
        <v>174</v>
      </c>
      <c r="B526" s="70" t="s">
        <v>159</v>
      </c>
      <c r="C526" s="5" t="s">
        <v>115</v>
      </c>
      <c r="D526" s="38" t="s">
        <v>399</v>
      </c>
      <c r="E526" s="71" t="s">
        <v>175</v>
      </c>
      <c r="F526" s="83">
        <v>578.79999999999995</v>
      </c>
      <c r="G526" s="83">
        <v>578.79999999999995</v>
      </c>
    </row>
    <row r="527" spans="1:7" ht="20.25" x14ac:dyDescent="0.3">
      <c r="A527" s="49" t="s">
        <v>212</v>
      </c>
      <c r="B527" s="70" t="s">
        <v>159</v>
      </c>
      <c r="C527" s="5" t="s">
        <v>115</v>
      </c>
      <c r="D527" s="38" t="s">
        <v>400</v>
      </c>
      <c r="E527" s="71"/>
      <c r="F527" s="83">
        <f t="shared" ref="F527:G527" si="218">+F528</f>
        <v>200</v>
      </c>
      <c r="G527" s="83">
        <f t="shared" si="218"/>
        <v>200</v>
      </c>
    </row>
    <row r="528" spans="1:7" s="21" customFormat="1" ht="37.5" x14ac:dyDescent="0.3">
      <c r="A528" s="45" t="s">
        <v>174</v>
      </c>
      <c r="B528" s="70" t="s">
        <v>159</v>
      </c>
      <c r="C528" s="5" t="s">
        <v>115</v>
      </c>
      <c r="D528" s="38" t="s">
        <v>400</v>
      </c>
      <c r="E528" s="71" t="s">
        <v>175</v>
      </c>
      <c r="F528" s="83">
        <v>200</v>
      </c>
      <c r="G528" s="83">
        <v>200</v>
      </c>
    </row>
    <row r="529" spans="1:7" ht="20.25" x14ac:dyDescent="0.3">
      <c r="A529" s="49" t="s">
        <v>213</v>
      </c>
      <c r="B529" s="70" t="s">
        <v>159</v>
      </c>
      <c r="C529" s="5" t="s">
        <v>115</v>
      </c>
      <c r="D529" s="38" t="s">
        <v>559</v>
      </c>
      <c r="E529" s="71"/>
      <c r="F529" s="83">
        <f t="shared" ref="F529:G529" si="219">+F530</f>
        <v>505.8</v>
      </c>
      <c r="G529" s="83">
        <f t="shared" si="219"/>
        <v>505.8</v>
      </c>
    </row>
    <row r="530" spans="1:7" s="21" customFormat="1" ht="20.25" x14ac:dyDescent="0.3">
      <c r="A530" s="45" t="s">
        <v>214</v>
      </c>
      <c r="B530" s="70" t="s">
        <v>159</v>
      </c>
      <c r="C530" s="5" t="s">
        <v>115</v>
      </c>
      <c r="D530" s="38" t="s">
        <v>559</v>
      </c>
      <c r="E530" s="71" t="s">
        <v>215</v>
      </c>
      <c r="F530" s="83">
        <v>505.8</v>
      </c>
      <c r="G530" s="83">
        <v>505.8</v>
      </c>
    </row>
    <row r="531" spans="1:7" ht="37.5" x14ac:dyDescent="0.3">
      <c r="A531" s="49" t="s">
        <v>393</v>
      </c>
      <c r="B531" s="70" t="s">
        <v>159</v>
      </c>
      <c r="C531" s="5" t="s">
        <v>115</v>
      </c>
      <c r="D531" s="38" t="s">
        <v>394</v>
      </c>
      <c r="E531" s="71"/>
      <c r="F531" s="83">
        <f t="shared" ref="F531:G531" si="220">+F533+F532</f>
        <v>14170.5</v>
      </c>
      <c r="G531" s="83">
        <f t="shared" si="220"/>
        <v>14170.5</v>
      </c>
    </row>
    <row r="532" spans="1:7" s="21" customFormat="1" ht="37.5" x14ac:dyDescent="0.3">
      <c r="A532" s="45" t="s">
        <v>35</v>
      </c>
      <c r="B532" s="70" t="s">
        <v>159</v>
      </c>
      <c r="C532" s="5" t="s">
        <v>115</v>
      </c>
      <c r="D532" s="38" t="s">
        <v>394</v>
      </c>
      <c r="E532" s="71" t="s">
        <v>36</v>
      </c>
      <c r="F532" s="83">
        <v>465.1</v>
      </c>
      <c r="G532" s="83">
        <v>465.1</v>
      </c>
    </row>
    <row r="533" spans="1:7" s="21" customFormat="1" ht="20.25" x14ac:dyDescent="0.3">
      <c r="A533" s="45" t="s">
        <v>292</v>
      </c>
      <c r="B533" s="70" t="s">
        <v>159</v>
      </c>
      <c r="C533" s="5" t="s">
        <v>115</v>
      </c>
      <c r="D533" s="38" t="s">
        <v>394</v>
      </c>
      <c r="E533" s="71" t="s">
        <v>293</v>
      </c>
      <c r="F533" s="83">
        <v>13705.4</v>
      </c>
      <c r="G533" s="83">
        <v>13705.4</v>
      </c>
    </row>
    <row r="534" spans="1:7" ht="56.25" x14ac:dyDescent="0.3">
      <c r="A534" s="49" t="s">
        <v>342</v>
      </c>
      <c r="B534" s="72" t="s">
        <v>159</v>
      </c>
      <c r="C534" s="6" t="s">
        <v>115</v>
      </c>
      <c r="D534" s="5" t="s">
        <v>186</v>
      </c>
      <c r="E534" s="73"/>
      <c r="F534" s="84">
        <f t="shared" ref="F534:G534" si="221">SUM(F535)</f>
        <v>180</v>
      </c>
      <c r="G534" s="84">
        <f t="shared" si="221"/>
        <v>180</v>
      </c>
    </row>
    <row r="535" spans="1:7" ht="20.25" x14ac:dyDescent="0.3">
      <c r="A535" s="48" t="s">
        <v>297</v>
      </c>
      <c r="B535" s="72" t="s">
        <v>159</v>
      </c>
      <c r="C535" s="6" t="s">
        <v>115</v>
      </c>
      <c r="D535" s="5" t="s">
        <v>187</v>
      </c>
      <c r="E535" s="73"/>
      <c r="F535" s="83">
        <f t="shared" ref="F535:G537" si="222">SUM(F536)</f>
        <v>180</v>
      </c>
      <c r="G535" s="83">
        <f t="shared" si="222"/>
        <v>180</v>
      </c>
    </row>
    <row r="536" spans="1:7" ht="20.25" x14ac:dyDescent="0.3">
      <c r="A536" s="50" t="s">
        <v>17</v>
      </c>
      <c r="B536" s="72" t="s">
        <v>159</v>
      </c>
      <c r="C536" s="6" t="s">
        <v>115</v>
      </c>
      <c r="D536" s="5" t="s">
        <v>216</v>
      </c>
      <c r="E536" s="73"/>
      <c r="F536" s="83">
        <f t="shared" si="222"/>
        <v>180</v>
      </c>
      <c r="G536" s="83">
        <f t="shared" si="222"/>
        <v>180</v>
      </c>
    </row>
    <row r="537" spans="1:7" ht="37.5" x14ac:dyDescent="0.3">
      <c r="A537" s="50" t="s">
        <v>367</v>
      </c>
      <c r="B537" s="72" t="s">
        <v>159</v>
      </c>
      <c r="C537" s="6" t="s">
        <v>115</v>
      </c>
      <c r="D537" s="5" t="s">
        <v>217</v>
      </c>
      <c r="E537" s="73"/>
      <c r="F537" s="83">
        <f t="shared" si="222"/>
        <v>180</v>
      </c>
      <c r="G537" s="83">
        <f t="shared" si="222"/>
        <v>180</v>
      </c>
    </row>
    <row r="538" spans="1:7" s="21" customFormat="1" ht="37.5" x14ac:dyDescent="0.3">
      <c r="A538" s="61" t="s">
        <v>174</v>
      </c>
      <c r="B538" s="72" t="s">
        <v>159</v>
      </c>
      <c r="C538" s="6" t="s">
        <v>115</v>
      </c>
      <c r="D538" s="5" t="s">
        <v>217</v>
      </c>
      <c r="E538" s="73" t="s">
        <v>175</v>
      </c>
      <c r="F538" s="83">
        <v>180</v>
      </c>
      <c r="G538" s="83">
        <v>180</v>
      </c>
    </row>
    <row r="539" spans="1:7" ht="63.75" customHeight="1" x14ac:dyDescent="0.3">
      <c r="A539" s="44" t="s">
        <v>420</v>
      </c>
      <c r="B539" s="72" t="s">
        <v>159</v>
      </c>
      <c r="C539" s="6" t="s">
        <v>115</v>
      </c>
      <c r="D539" s="5" t="s">
        <v>80</v>
      </c>
      <c r="E539" s="71"/>
      <c r="F539" s="83">
        <f t="shared" ref="F539:G541" si="223">F540</f>
        <v>125.4</v>
      </c>
      <c r="G539" s="83">
        <f t="shared" si="223"/>
        <v>125.4</v>
      </c>
    </row>
    <row r="540" spans="1:7" ht="20.25" x14ac:dyDescent="0.3">
      <c r="A540" s="49" t="s">
        <v>297</v>
      </c>
      <c r="B540" s="72" t="s">
        <v>159</v>
      </c>
      <c r="C540" s="6" t="s">
        <v>115</v>
      </c>
      <c r="D540" s="29" t="s">
        <v>430</v>
      </c>
      <c r="E540" s="71"/>
      <c r="F540" s="83">
        <f t="shared" si="223"/>
        <v>125.4</v>
      </c>
      <c r="G540" s="83">
        <f t="shared" si="223"/>
        <v>125.4</v>
      </c>
    </row>
    <row r="541" spans="1:7" ht="37.5" x14ac:dyDescent="0.3">
      <c r="A541" s="49" t="s">
        <v>429</v>
      </c>
      <c r="B541" s="72" t="s">
        <v>159</v>
      </c>
      <c r="C541" s="6" t="s">
        <v>115</v>
      </c>
      <c r="D541" s="29" t="s">
        <v>431</v>
      </c>
      <c r="E541" s="71"/>
      <c r="F541" s="83">
        <f t="shared" si="223"/>
        <v>125.4</v>
      </c>
      <c r="G541" s="83">
        <f t="shared" si="223"/>
        <v>125.4</v>
      </c>
    </row>
    <row r="542" spans="1:7" ht="37.5" x14ac:dyDescent="0.3">
      <c r="A542" s="44" t="s">
        <v>98</v>
      </c>
      <c r="B542" s="72" t="s">
        <v>159</v>
      </c>
      <c r="C542" s="6" t="s">
        <v>115</v>
      </c>
      <c r="D542" s="38" t="s">
        <v>442</v>
      </c>
      <c r="E542" s="73"/>
      <c r="F542" s="83">
        <f t="shared" ref="F542:G542" si="224">+F543</f>
        <v>125.4</v>
      </c>
      <c r="G542" s="83">
        <f t="shared" si="224"/>
        <v>125.4</v>
      </c>
    </row>
    <row r="543" spans="1:7" s="21" customFormat="1" ht="20.25" x14ac:dyDescent="0.3">
      <c r="A543" s="53" t="s">
        <v>167</v>
      </c>
      <c r="B543" s="72" t="s">
        <v>159</v>
      </c>
      <c r="C543" s="6" t="s">
        <v>115</v>
      </c>
      <c r="D543" s="38" t="s">
        <v>442</v>
      </c>
      <c r="E543" s="71" t="s">
        <v>12</v>
      </c>
      <c r="F543" s="83">
        <v>125.4</v>
      </c>
      <c r="G543" s="83">
        <v>125.4</v>
      </c>
    </row>
    <row r="544" spans="1:7" ht="75" x14ac:dyDescent="0.3">
      <c r="A544" s="46" t="s">
        <v>295</v>
      </c>
      <c r="B544" s="70" t="s">
        <v>159</v>
      </c>
      <c r="C544" s="5" t="s">
        <v>115</v>
      </c>
      <c r="D544" s="5" t="s">
        <v>6</v>
      </c>
      <c r="E544" s="71"/>
      <c r="F544" s="83">
        <f t="shared" ref="F544:G544" si="225">+F545</f>
        <v>400</v>
      </c>
      <c r="G544" s="83">
        <f t="shared" si="225"/>
        <v>400</v>
      </c>
    </row>
    <row r="545" spans="1:7" ht="20.25" x14ac:dyDescent="0.3">
      <c r="A545" s="44" t="s">
        <v>297</v>
      </c>
      <c r="B545" s="72" t="s">
        <v>159</v>
      </c>
      <c r="C545" s="6" t="s">
        <v>115</v>
      </c>
      <c r="D545" s="6" t="s">
        <v>296</v>
      </c>
      <c r="E545" s="73"/>
      <c r="F545" s="83">
        <f t="shared" ref="F545:G546" si="226">+F546</f>
        <v>400</v>
      </c>
      <c r="G545" s="83">
        <f t="shared" si="226"/>
        <v>400</v>
      </c>
    </row>
    <row r="546" spans="1:7" ht="37.5" x14ac:dyDescent="0.3">
      <c r="A546" s="44" t="s">
        <v>63</v>
      </c>
      <c r="B546" s="70" t="s">
        <v>159</v>
      </c>
      <c r="C546" s="5" t="s">
        <v>115</v>
      </c>
      <c r="D546" s="5" t="s">
        <v>301</v>
      </c>
      <c r="E546" s="71" t="s">
        <v>20</v>
      </c>
      <c r="F546" s="83">
        <f t="shared" si="226"/>
        <v>400</v>
      </c>
      <c r="G546" s="83">
        <f t="shared" si="226"/>
        <v>400</v>
      </c>
    </row>
    <row r="547" spans="1:7" ht="56.25" x14ac:dyDescent="0.3">
      <c r="A547" s="44" t="s">
        <v>303</v>
      </c>
      <c r="B547" s="70" t="s">
        <v>159</v>
      </c>
      <c r="C547" s="5" t="s">
        <v>115</v>
      </c>
      <c r="D547" s="5" t="s">
        <v>302</v>
      </c>
      <c r="E547" s="71"/>
      <c r="F547" s="83">
        <f t="shared" ref="F547:G547" si="227">+F548</f>
        <v>400</v>
      </c>
      <c r="G547" s="83">
        <f t="shared" si="227"/>
        <v>400</v>
      </c>
    </row>
    <row r="548" spans="1:7" s="21" customFormat="1" ht="37.5" x14ac:dyDescent="0.3">
      <c r="A548" s="45" t="s">
        <v>21</v>
      </c>
      <c r="B548" s="72" t="s">
        <v>159</v>
      </c>
      <c r="C548" s="6" t="s">
        <v>115</v>
      </c>
      <c r="D548" s="6" t="s">
        <v>302</v>
      </c>
      <c r="E548" s="73" t="s">
        <v>22</v>
      </c>
      <c r="F548" s="83">
        <v>400</v>
      </c>
      <c r="G548" s="83">
        <v>400</v>
      </c>
    </row>
    <row r="549" spans="1:7" s="19" customFormat="1" ht="29.25" customHeight="1" x14ac:dyDescent="0.3">
      <c r="A549" s="64" t="s">
        <v>218</v>
      </c>
      <c r="B549" s="81" t="s">
        <v>107</v>
      </c>
      <c r="C549" s="14" t="s">
        <v>0</v>
      </c>
      <c r="D549" s="14"/>
      <c r="E549" s="79"/>
      <c r="F549" s="87">
        <f>SUM(F550+F596)</f>
        <v>230175.99999999997</v>
      </c>
      <c r="G549" s="87">
        <f>SUM(G550+G596)</f>
        <v>186645</v>
      </c>
    </row>
    <row r="550" spans="1:7" s="8" customFormat="1" ht="20.25" x14ac:dyDescent="0.3">
      <c r="A550" s="46" t="s">
        <v>219</v>
      </c>
      <c r="B550" s="72" t="s">
        <v>107</v>
      </c>
      <c r="C550" s="6" t="s">
        <v>11</v>
      </c>
      <c r="D550" s="6"/>
      <c r="E550" s="73"/>
      <c r="F550" s="84">
        <f>SUM(F551+F582+F591)</f>
        <v>218912.09999999998</v>
      </c>
      <c r="G550" s="84">
        <f>SUM(G551+G582+G591)</f>
        <v>175381.1</v>
      </c>
    </row>
    <row r="551" spans="1:7" s="8" customFormat="1" ht="56.25" x14ac:dyDescent="0.3">
      <c r="A551" s="49" t="s">
        <v>342</v>
      </c>
      <c r="B551" s="72" t="s">
        <v>107</v>
      </c>
      <c r="C551" s="6" t="s">
        <v>11</v>
      </c>
      <c r="D551" s="10" t="s">
        <v>186</v>
      </c>
      <c r="E551" s="73"/>
      <c r="F551" s="84">
        <f>SUM(F552+F556+F566)</f>
        <v>190250.59999999998</v>
      </c>
      <c r="G551" s="84">
        <f>SUM(G552+G556+G566)</f>
        <v>175050.1</v>
      </c>
    </row>
    <row r="552" spans="1:7" s="8" customFormat="1" ht="37.5" x14ac:dyDescent="0.3">
      <c r="A552" s="49" t="s">
        <v>391</v>
      </c>
      <c r="B552" s="72" t="s">
        <v>107</v>
      </c>
      <c r="C552" s="6" t="s">
        <v>11</v>
      </c>
      <c r="D552" s="5" t="s">
        <v>220</v>
      </c>
      <c r="E552" s="73"/>
      <c r="F552" s="84">
        <f>SUM(F553)</f>
        <v>1318.6000000000001</v>
      </c>
      <c r="G552" s="84">
        <f>SUM(G553)</f>
        <v>0</v>
      </c>
    </row>
    <row r="553" spans="1:7" s="8" customFormat="1" ht="21.4" customHeight="1" x14ac:dyDescent="0.3">
      <c r="A553" s="48" t="s">
        <v>13</v>
      </c>
      <c r="B553" s="72" t="s">
        <v>107</v>
      </c>
      <c r="C553" s="6" t="s">
        <v>11</v>
      </c>
      <c r="D553" s="10" t="s">
        <v>221</v>
      </c>
      <c r="E553" s="73"/>
      <c r="F553" s="84">
        <f>SUM(F554)</f>
        <v>1318.6000000000001</v>
      </c>
      <c r="G553" s="84">
        <f>SUM(G554)</f>
        <v>0</v>
      </c>
    </row>
    <row r="554" spans="1:7" s="8" customFormat="1" ht="38.450000000000003" customHeight="1" x14ac:dyDescent="0.3">
      <c r="A554" s="49" t="s">
        <v>357</v>
      </c>
      <c r="B554" s="72" t="s">
        <v>107</v>
      </c>
      <c r="C554" s="6" t="s">
        <v>11</v>
      </c>
      <c r="D554" s="10" t="s">
        <v>356</v>
      </c>
      <c r="E554" s="73"/>
      <c r="F554" s="84">
        <f t="shared" ref="F554:G554" si="228">SUM(F555)</f>
        <v>1318.6000000000001</v>
      </c>
      <c r="G554" s="84">
        <f t="shared" si="228"/>
        <v>0</v>
      </c>
    </row>
    <row r="555" spans="1:7" s="24" customFormat="1" ht="21.6" customHeight="1" x14ac:dyDescent="0.3">
      <c r="A555" s="53" t="s">
        <v>167</v>
      </c>
      <c r="B555" s="72" t="s">
        <v>107</v>
      </c>
      <c r="C555" s="6" t="s">
        <v>11</v>
      </c>
      <c r="D555" s="10" t="s">
        <v>356</v>
      </c>
      <c r="E555" s="73" t="s">
        <v>12</v>
      </c>
      <c r="F555" s="83">
        <v>1318.6000000000001</v>
      </c>
      <c r="G555" s="83">
        <v>0</v>
      </c>
    </row>
    <row r="556" spans="1:7" s="8" customFormat="1" ht="37.5" x14ac:dyDescent="0.3">
      <c r="A556" s="49" t="s">
        <v>326</v>
      </c>
      <c r="B556" s="72" t="s">
        <v>107</v>
      </c>
      <c r="C556" s="6" t="s">
        <v>11</v>
      </c>
      <c r="D556" s="5" t="s">
        <v>224</v>
      </c>
      <c r="E556" s="73"/>
      <c r="F556" s="84">
        <f t="shared" ref="F556:G556" si="229">SUM(F557)</f>
        <v>6352.7000000000007</v>
      </c>
      <c r="G556" s="84">
        <f t="shared" si="229"/>
        <v>6352.7000000000007</v>
      </c>
    </row>
    <row r="557" spans="1:7" s="8" customFormat="1" ht="21.4" customHeight="1" x14ac:dyDescent="0.3">
      <c r="A557" s="48" t="s">
        <v>58</v>
      </c>
      <c r="B557" s="72" t="s">
        <v>107</v>
      </c>
      <c r="C557" s="6" t="s">
        <v>11</v>
      </c>
      <c r="D557" s="10" t="s">
        <v>225</v>
      </c>
      <c r="E557" s="73"/>
      <c r="F557" s="84">
        <f t="shared" ref="F557:G557" si="230">SUM(F558+F560+F562+F564)</f>
        <v>6352.7000000000007</v>
      </c>
      <c r="G557" s="84">
        <f t="shared" si="230"/>
        <v>6352.7000000000007</v>
      </c>
    </row>
    <row r="558" spans="1:7" s="8" customFormat="1" ht="37.5" x14ac:dyDescent="0.3">
      <c r="A558" s="49" t="s">
        <v>226</v>
      </c>
      <c r="B558" s="72" t="s">
        <v>107</v>
      </c>
      <c r="C558" s="6" t="s">
        <v>11</v>
      </c>
      <c r="D558" s="10" t="s">
        <v>358</v>
      </c>
      <c r="E558" s="73"/>
      <c r="F558" s="84">
        <f t="shared" ref="F558:G558" si="231">SUM(F559)</f>
        <v>5394.3</v>
      </c>
      <c r="G558" s="84">
        <f t="shared" si="231"/>
        <v>5394.3</v>
      </c>
    </row>
    <row r="559" spans="1:7" s="24" customFormat="1" ht="21.6" customHeight="1" x14ac:dyDescent="0.3">
      <c r="A559" s="53" t="s">
        <v>167</v>
      </c>
      <c r="B559" s="72" t="s">
        <v>107</v>
      </c>
      <c r="C559" s="6" t="s">
        <v>11</v>
      </c>
      <c r="D559" s="10" t="s">
        <v>359</v>
      </c>
      <c r="E559" s="73" t="s">
        <v>12</v>
      </c>
      <c r="F559" s="83">
        <v>5394.3</v>
      </c>
      <c r="G559" s="83">
        <v>5394.3</v>
      </c>
    </row>
    <row r="560" spans="1:7" s="8" customFormat="1" ht="58.5" customHeight="1" x14ac:dyDescent="0.3">
      <c r="A560" s="49" t="s">
        <v>227</v>
      </c>
      <c r="B560" s="72" t="s">
        <v>107</v>
      </c>
      <c r="C560" s="6" t="s">
        <v>11</v>
      </c>
      <c r="D560" s="10" t="s">
        <v>360</v>
      </c>
      <c r="E560" s="73"/>
      <c r="F560" s="84">
        <f t="shared" ref="F560:G560" si="232">SUM(F561)</f>
        <v>83.6</v>
      </c>
      <c r="G560" s="84">
        <f t="shared" si="232"/>
        <v>83.6</v>
      </c>
    </row>
    <row r="561" spans="1:7" s="24" customFormat="1" ht="21.6" customHeight="1" x14ac:dyDescent="0.3">
      <c r="A561" s="53" t="s">
        <v>167</v>
      </c>
      <c r="B561" s="72" t="s">
        <v>107</v>
      </c>
      <c r="C561" s="6" t="s">
        <v>11</v>
      </c>
      <c r="D561" s="10" t="s">
        <v>361</v>
      </c>
      <c r="E561" s="73" t="s">
        <v>12</v>
      </c>
      <c r="F561" s="83">
        <v>83.6</v>
      </c>
      <c r="G561" s="83">
        <v>83.6</v>
      </c>
    </row>
    <row r="562" spans="1:7" s="8" customFormat="1" ht="56.25" x14ac:dyDescent="0.3">
      <c r="A562" s="49" t="s">
        <v>228</v>
      </c>
      <c r="B562" s="72" t="s">
        <v>107</v>
      </c>
      <c r="C562" s="6" t="s">
        <v>11</v>
      </c>
      <c r="D562" s="10" t="s">
        <v>362</v>
      </c>
      <c r="E562" s="73"/>
      <c r="F562" s="84">
        <f t="shared" ref="F562:G562" si="233">SUM(F563)</f>
        <v>574.79999999999995</v>
      </c>
      <c r="G562" s="84">
        <f t="shared" si="233"/>
        <v>574.79999999999995</v>
      </c>
    </row>
    <row r="563" spans="1:7" s="24" customFormat="1" ht="21.6" customHeight="1" x14ac:dyDescent="0.3">
      <c r="A563" s="53" t="s">
        <v>167</v>
      </c>
      <c r="B563" s="72" t="s">
        <v>107</v>
      </c>
      <c r="C563" s="6" t="s">
        <v>11</v>
      </c>
      <c r="D563" s="10" t="s">
        <v>363</v>
      </c>
      <c r="E563" s="73" t="s">
        <v>12</v>
      </c>
      <c r="F563" s="83">
        <v>574.79999999999995</v>
      </c>
      <c r="G563" s="83">
        <v>574.79999999999995</v>
      </c>
    </row>
    <row r="564" spans="1:7" s="8" customFormat="1" ht="20.25" x14ac:dyDescent="0.3">
      <c r="A564" s="48" t="s">
        <v>353</v>
      </c>
      <c r="B564" s="72" t="s">
        <v>107</v>
      </c>
      <c r="C564" s="6" t="s">
        <v>11</v>
      </c>
      <c r="D564" s="10" t="s">
        <v>364</v>
      </c>
      <c r="E564" s="73"/>
      <c r="F564" s="84">
        <f t="shared" ref="F564:G564" si="234">SUM(F565)</f>
        <v>300</v>
      </c>
      <c r="G564" s="84">
        <f t="shared" si="234"/>
        <v>300</v>
      </c>
    </row>
    <row r="565" spans="1:7" s="24" customFormat="1" ht="21.6" customHeight="1" x14ac:dyDescent="0.3">
      <c r="A565" s="53" t="s">
        <v>167</v>
      </c>
      <c r="B565" s="72" t="s">
        <v>107</v>
      </c>
      <c r="C565" s="6" t="s">
        <v>11</v>
      </c>
      <c r="D565" s="10" t="s">
        <v>352</v>
      </c>
      <c r="E565" s="73" t="s">
        <v>12</v>
      </c>
      <c r="F565" s="83">
        <v>300</v>
      </c>
      <c r="G565" s="83">
        <v>300</v>
      </c>
    </row>
    <row r="566" spans="1:7" s="8" customFormat="1" ht="20.25" x14ac:dyDescent="0.3">
      <c r="A566" s="48" t="s">
        <v>297</v>
      </c>
      <c r="B566" s="72" t="s">
        <v>107</v>
      </c>
      <c r="C566" s="6" t="s">
        <v>11</v>
      </c>
      <c r="D566" s="5" t="s">
        <v>187</v>
      </c>
      <c r="E566" s="73"/>
      <c r="F566" s="84">
        <f t="shared" ref="F566:G566" si="235">SUM(F567+F570+F575)</f>
        <v>182579.3</v>
      </c>
      <c r="G566" s="84">
        <f t="shared" si="235"/>
        <v>168697.4</v>
      </c>
    </row>
    <row r="567" spans="1:7" s="8" customFormat="1" ht="21.4" customHeight="1" x14ac:dyDescent="0.3">
      <c r="A567" s="48" t="s">
        <v>101</v>
      </c>
      <c r="B567" s="72" t="s">
        <v>107</v>
      </c>
      <c r="C567" s="6" t="s">
        <v>11</v>
      </c>
      <c r="D567" s="10" t="s">
        <v>188</v>
      </c>
      <c r="E567" s="73"/>
      <c r="F567" s="84">
        <f t="shared" ref="F567:G568" si="236">SUM(F568)</f>
        <v>13881.9</v>
      </c>
      <c r="G567" s="84">
        <f t="shared" si="236"/>
        <v>0</v>
      </c>
    </row>
    <row r="568" spans="1:7" s="8" customFormat="1" ht="23.25" customHeight="1" x14ac:dyDescent="0.3">
      <c r="A568" s="49" t="s">
        <v>345</v>
      </c>
      <c r="B568" s="72" t="s">
        <v>107</v>
      </c>
      <c r="C568" s="6" t="s">
        <v>11</v>
      </c>
      <c r="D568" s="10" t="s">
        <v>189</v>
      </c>
      <c r="E568" s="73"/>
      <c r="F568" s="84">
        <f t="shared" si="236"/>
        <v>13881.9</v>
      </c>
      <c r="G568" s="84">
        <f t="shared" si="236"/>
        <v>0</v>
      </c>
    </row>
    <row r="569" spans="1:7" s="24" customFormat="1" ht="21.6" customHeight="1" x14ac:dyDescent="0.3">
      <c r="A569" s="53" t="s">
        <v>167</v>
      </c>
      <c r="B569" s="72" t="s">
        <v>107</v>
      </c>
      <c r="C569" s="6" t="s">
        <v>11</v>
      </c>
      <c r="D569" s="10" t="s">
        <v>189</v>
      </c>
      <c r="E569" s="73" t="s">
        <v>12</v>
      </c>
      <c r="F569" s="83">
        <v>13881.9</v>
      </c>
      <c r="G569" s="83">
        <v>0</v>
      </c>
    </row>
    <row r="570" spans="1:7" s="8" customFormat="1" ht="21.4" customHeight="1" x14ac:dyDescent="0.3">
      <c r="A570" s="49" t="s">
        <v>58</v>
      </c>
      <c r="B570" s="72" t="s">
        <v>107</v>
      </c>
      <c r="C570" s="6" t="s">
        <v>11</v>
      </c>
      <c r="D570" s="10" t="s">
        <v>190</v>
      </c>
      <c r="E570" s="73"/>
      <c r="F570" s="84">
        <f t="shared" ref="F570:G570" si="237">SUM(F571+F573)</f>
        <v>535</v>
      </c>
      <c r="G570" s="84">
        <f t="shared" si="237"/>
        <v>535</v>
      </c>
    </row>
    <row r="571" spans="1:7" s="8" customFormat="1" ht="20.25" customHeight="1" x14ac:dyDescent="0.3">
      <c r="A571" s="49" t="s">
        <v>222</v>
      </c>
      <c r="B571" s="72" t="s">
        <v>107</v>
      </c>
      <c r="C571" s="6" t="s">
        <v>11</v>
      </c>
      <c r="D571" s="10" t="s">
        <v>192</v>
      </c>
      <c r="E571" s="73"/>
      <c r="F571" s="84">
        <f t="shared" ref="F571:G571" si="238">SUM(F572)</f>
        <v>360</v>
      </c>
      <c r="G571" s="84">
        <f t="shared" si="238"/>
        <v>360</v>
      </c>
    </row>
    <row r="572" spans="1:7" s="24" customFormat="1" ht="21.6" customHeight="1" x14ac:dyDescent="0.3">
      <c r="A572" s="53" t="s">
        <v>167</v>
      </c>
      <c r="B572" s="72" t="s">
        <v>107</v>
      </c>
      <c r="C572" s="6" t="s">
        <v>11</v>
      </c>
      <c r="D572" s="10" t="s">
        <v>192</v>
      </c>
      <c r="E572" s="73" t="s">
        <v>12</v>
      </c>
      <c r="F572" s="83">
        <v>360</v>
      </c>
      <c r="G572" s="83">
        <v>360</v>
      </c>
    </row>
    <row r="573" spans="1:7" s="8" customFormat="1" ht="18" customHeight="1" x14ac:dyDescent="0.3">
      <c r="A573" s="49" t="s">
        <v>223</v>
      </c>
      <c r="B573" s="72" t="s">
        <v>107</v>
      </c>
      <c r="C573" s="6" t="s">
        <v>11</v>
      </c>
      <c r="D573" s="10" t="s">
        <v>193</v>
      </c>
      <c r="E573" s="73"/>
      <c r="F573" s="84">
        <f t="shared" ref="F573:G573" si="239">SUM(F574)</f>
        <v>175</v>
      </c>
      <c r="G573" s="84">
        <f t="shared" si="239"/>
        <v>175</v>
      </c>
    </row>
    <row r="574" spans="1:7" s="24" customFormat="1" ht="21.6" customHeight="1" x14ac:dyDescent="0.3">
      <c r="A574" s="53" t="s">
        <v>167</v>
      </c>
      <c r="B574" s="72" t="s">
        <v>107</v>
      </c>
      <c r="C574" s="6" t="s">
        <v>11</v>
      </c>
      <c r="D574" s="10" t="s">
        <v>193</v>
      </c>
      <c r="E574" s="73" t="s">
        <v>12</v>
      </c>
      <c r="F574" s="83">
        <v>175</v>
      </c>
      <c r="G574" s="83">
        <v>175</v>
      </c>
    </row>
    <row r="575" spans="1:7" s="8" customFormat="1" ht="36.6" customHeight="1" x14ac:dyDescent="0.3">
      <c r="A575" s="49" t="s">
        <v>347</v>
      </c>
      <c r="B575" s="72" t="s">
        <v>107</v>
      </c>
      <c r="C575" s="6" t="s">
        <v>11</v>
      </c>
      <c r="D575" s="10" t="s">
        <v>194</v>
      </c>
      <c r="E575" s="73"/>
      <c r="F575" s="84">
        <f t="shared" ref="F575:G575" si="240">SUM(F576+F578+F580)</f>
        <v>168162.4</v>
      </c>
      <c r="G575" s="84">
        <f t="shared" si="240"/>
        <v>168162.4</v>
      </c>
    </row>
    <row r="576" spans="1:7" s="8" customFormat="1" ht="22.5" customHeight="1" x14ac:dyDescent="0.3">
      <c r="A576" s="49" t="s">
        <v>365</v>
      </c>
      <c r="B576" s="72" t="s">
        <v>107</v>
      </c>
      <c r="C576" s="6" t="s">
        <v>11</v>
      </c>
      <c r="D576" s="10" t="s">
        <v>195</v>
      </c>
      <c r="E576" s="73"/>
      <c r="F576" s="84">
        <f t="shared" ref="F576:G576" si="241">SUM(F577)</f>
        <v>33143.1</v>
      </c>
      <c r="G576" s="84">
        <f t="shared" si="241"/>
        <v>33143.1</v>
      </c>
    </row>
    <row r="577" spans="1:7" s="24" customFormat="1" ht="21.6" customHeight="1" x14ac:dyDescent="0.3">
      <c r="A577" s="53" t="s">
        <v>167</v>
      </c>
      <c r="B577" s="72" t="s">
        <v>107</v>
      </c>
      <c r="C577" s="6" t="s">
        <v>11</v>
      </c>
      <c r="D577" s="10" t="s">
        <v>195</v>
      </c>
      <c r="E577" s="73" t="s">
        <v>12</v>
      </c>
      <c r="F577" s="83">
        <v>33143.1</v>
      </c>
      <c r="G577" s="83">
        <v>33143.1</v>
      </c>
    </row>
    <row r="578" spans="1:7" s="8" customFormat="1" ht="20.25" x14ac:dyDescent="0.3">
      <c r="A578" s="48" t="s">
        <v>348</v>
      </c>
      <c r="B578" s="72" t="s">
        <v>107</v>
      </c>
      <c r="C578" s="6" t="s">
        <v>11</v>
      </c>
      <c r="D578" s="10" t="s">
        <v>349</v>
      </c>
      <c r="E578" s="73"/>
      <c r="F578" s="84">
        <f t="shared" ref="F578:G578" si="242">SUM(F579)</f>
        <v>69034.799999999988</v>
      </c>
      <c r="G578" s="84">
        <f t="shared" si="242"/>
        <v>69034.799999999988</v>
      </c>
    </row>
    <row r="579" spans="1:7" s="24" customFormat="1" ht="21.6" customHeight="1" x14ac:dyDescent="0.3">
      <c r="A579" s="53" t="s">
        <v>167</v>
      </c>
      <c r="B579" s="72" t="s">
        <v>107</v>
      </c>
      <c r="C579" s="6" t="s">
        <v>11</v>
      </c>
      <c r="D579" s="10" t="s">
        <v>349</v>
      </c>
      <c r="E579" s="73" t="s">
        <v>12</v>
      </c>
      <c r="F579" s="83">
        <v>69034.799999999988</v>
      </c>
      <c r="G579" s="83">
        <v>69034.799999999988</v>
      </c>
    </row>
    <row r="580" spans="1:7" s="8" customFormat="1" ht="37.5" x14ac:dyDescent="0.3">
      <c r="A580" s="49" t="s">
        <v>366</v>
      </c>
      <c r="B580" s="72" t="s">
        <v>107</v>
      </c>
      <c r="C580" s="6" t="s">
        <v>11</v>
      </c>
      <c r="D580" s="10" t="s">
        <v>270</v>
      </c>
      <c r="E580" s="73"/>
      <c r="F580" s="84">
        <f t="shared" ref="F580:G580" si="243">SUM(F581)</f>
        <v>65984.5</v>
      </c>
      <c r="G580" s="84">
        <f t="shared" si="243"/>
        <v>65984.5</v>
      </c>
    </row>
    <row r="581" spans="1:7" s="24" customFormat="1" ht="21.6" customHeight="1" x14ac:dyDescent="0.3">
      <c r="A581" s="53" t="s">
        <v>167</v>
      </c>
      <c r="B581" s="72" t="s">
        <v>107</v>
      </c>
      <c r="C581" s="6" t="s">
        <v>11</v>
      </c>
      <c r="D581" s="10" t="s">
        <v>270</v>
      </c>
      <c r="E581" s="73" t="s">
        <v>12</v>
      </c>
      <c r="F581" s="83">
        <v>65984.5</v>
      </c>
      <c r="G581" s="83">
        <v>65984.5</v>
      </c>
    </row>
    <row r="582" spans="1:7" ht="75" x14ac:dyDescent="0.3">
      <c r="A582" s="43" t="s">
        <v>295</v>
      </c>
      <c r="B582" s="70" t="s">
        <v>107</v>
      </c>
      <c r="C582" s="5" t="s">
        <v>11</v>
      </c>
      <c r="D582" s="5" t="s">
        <v>6</v>
      </c>
      <c r="E582" s="71"/>
      <c r="F582" s="83">
        <f t="shared" ref="F582:G582" si="244">+F583+F587</f>
        <v>331</v>
      </c>
      <c r="G582" s="83">
        <f t="shared" si="244"/>
        <v>331</v>
      </c>
    </row>
    <row r="583" spans="1:7" ht="37.5" x14ac:dyDescent="0.3">
      <c r="A583" s="43" t="s">
        <v>326</v>
      </c>
      <c r="B583" s="70" t="s">
        <v>107</v>
      </c>
      <c r="C583" s="5" t="s">
        <v>11</v>
      </c>
      <c r="D583" s="5" t="s">
        <v>7</v>
      </c>
      <c r="E583" s="71"/>
      <c r="F583" s="83">
        <f t="shared" ref="F583:G584" si="245">+F584</f>
        <v>81</v>
      </c>
      <c r="G583" s="83">
        <f t="shared" si="245"/>
        <v>81</v>
      </c>
    </row>
    <row r="584" spans="1:7" ht="37.5" x14ac:dyDescent="0.3">
      <c r="A584" s="43" t="s">
        <v>335</v>
      </c>
      <c r="B584" s="70" t="s">
        <v>107</v>
      </c>
      <c r="C584" s="5" t="s">
        <v>11</v>
      </c>
      <c r="D584" s="5" t="s">
        <v>334</v>
      </c>
      <c r="E584" s="71"/>
      <c r="F584" s="83">
        <f t="shared" si="245"/>
        <v>81</v>
      </c>
      <c r="G584" s="83">
        <f t="shared" si="245"/>
        <v>81</v>
      </c>
    </row>
    <row r="585" spans="1:7" ht="37.5" x14ac:dyDescent="0.3">
      <c r="A585" s="44" t="s">
        <v>229</v>
      </c>
      <c r="B585" s="70" t="s">
        <v>107</v>
      </c>
      <c r="C585" s="5" t="s">
        <v>11</v>
      </c>
      <c r="D585" s="5" t="s">
        <v>336</v>
      </c>
      <c r="E585" s="71"/>
      <c r="F585" s="83">
        <f t="shared" ref="F585:G585" si="246">+F586</f>
        <v>81</v>
      </c>
      <c r="G585" s="83">
        <f t="shared" si="246"/>
        <v>81</v>
      </c>
    </row>
    <row r="586" spans="1:7" s="21" customFormat="1" ht="37.5" x14ac:dyDescent="0.3">
      <c r="A586" s="45" t="s">
        <v>21</v>
      </c>
      <c r="B586" s="70" t="s">
        <v>107</v>
      </c>
      <c r="C586" s="5" t="s">
        <v>11</v>
      </c>
      <c r="D586" s="5" t="s">
        <v>336</v>
      </c>
      <c r="E586" s="71" t="s">
        <v>22</v>
      </c>
      <c r="F586" s="83">
        <v>81</v>
      </c>
      <c r="G586" s="83">
        <v>81</v>
      </c>
    </row>
    <row r="587" spans="1:7" ht="20.25" x14ac:dyDescent="0.3">
      <c r="A587" s="44" t="s">
        <v>297</v>
      </c>
      <c r="B587" s="70" t="s">
        <v>107</v>
      </c>
      <c r="C587" s="5" t="s">
        <v>11</v>
      </c>
      <c r="D587" s="5" t="s">
        <v>296</v>
      </c>
      <c r="E587" s="71"/>
      <c r="F587" s="83">
        <f t="shared" ref="F587:G587" si="247">SUM(F588)</f>
        <v>250</v>
      </c>
      <c r="G587" s="83">
        <f t="shared" si="247"/>
        <v>250</v>
      </c>
    </row>
    <row r="588" spans="1:7" ht="37.5" x14ac:dyDescent="0.3">
      <c r="A588" s="44" t="s">
        <v>63</v>
      </c>
      <c r="B588" s="70" t="s">
        <v>107</v>
      </c>
      <c r="C588" s="5" t="s">
        <v>11</v>
      </c>
      <c r="D588" s="5" t="s">
        <v>301</v>
      </c>
      <c r="E588" s="71"/>
      <c r="F588" s="83">
        <f t="shared" ref="F588:G588" si="248">+F589</f>
        <v>250</v>
      </c>
      <c r="G588" s="83">
        <f t="shared" si="248"/>
        <v>250</v>
      </c>
    </row>
    <row r="589" spans="1:7" ht="40.9" customHeight="1" x14ac:dyDescent="0.3">
      <c r="A589" s="44" t="s">
        <v>283</v>
      </c>
      <c r="B589" s="70" t="s">
        <v>107</v>
      </c>
      <c r="C589" s="5" t="s">
        <v>11</v>
      </c>
      <c r="D589" s="5" t="s">
        <v>318</v>
      </c>
      <c r="E589" s="71" t="s">
        <v>20</v>
      </c>
      <c r="F589" s="83">
        <f t="shared" ref="F589:G589" si="249">+F590</f>
        <v>250</v>
      </c>
      <c r="G589" s="83">
        <f t="shared" si="249"/>
        <v>250</v>
      </c>
    </row>
    <row r="590" spans="1:7" s="22" customFormat="1" ht="20.25" x14ac:dyDescent="0.3">
      <c r="A590" s="53" t="s">
        <v>167</v>
      </c>
      <c r="B590" s="72" t="s">
        <v>107</v>
      </c>
      <c r="C590" s="6" t="s">
        <v>11</v>
      </c>
      <c r="D590" s="5" t="s">
        <v>318</v>
      </c>
      <c r="E590" s="73" t="s">
        <v>12</v>
      </c>
      <c r="F590" s="83">
        <v>250</v>
      </c>
      <c r="G590" s="83">
        <v>250</v>
      </c>
    </row>
    <row r="591" spans="1:7" s="27" customFormat="1" ht="39" customHeight="1" x14ac:dyDescent="0.3">
      <c r="A591" s="46" t="s">
        <v>562</v>
      </c>
      <c r="B591" s="70" t="s">
        <v>107</v>
      </c>
      <c r="C591" s="5" t="s">
        <v>11</v>
      </c>
      <c r="D591" s="5" t="s">
        <v>103</v>
      </c>
      <c r="E591" s="71"/>
      <c r="F591" s="83">
        <f t="shared" ref="F591:G594" si="250">F592</f>
        <v>28330.5</v>
      </c>
      <c r="G591" s="83">
        <f t="shared" si="250"/>
        <v>0</v>
      </c>
    </row>
    <row r="592" spans="1:7" s="27" customFormat="1" ht="37.5" x14ac:dyDescent="0.3">
      <c r="A592" s="49" t="s">
        <v>391</v>
      </c>
      <c r="B592" s="70" t="s">
        <v>107</v>
      </c>
      <c r="C592" s="5" t="s">
        <v>11</v>
      </c>
      <c r="D592" s="5" t="s">
        <v>493</v>
      </c>
      <c r="E592" s="71"/>
      <c r="F592" s="83">
        <f t="shared" si="250"/>
        <v>28330.5</v>
      </c>
      <c r="G592" s="83">
        <f t="shared" si="250"/>
        <v>0</v>
      </c>
    </row>
    <row r="593" spans="1:7" s="27" customFormat="1" ht="37.5" x14ac:dyDescent="0.3">
      <c r="A593" s="49" t="s">
        <v>117</v>
      </c>
      <c r="B593" s="70" t="s">
        <v>107</v>
      </c>
      <c r="C593" s="5" t="s">
        <v>11</v>
      </c>
      <c r="D593" s="5" t="s">
        <v>499</v>
      </c>
      <c r="E593" s="71"/>
      <c r="F593" s="83">
        <f t="shared" si="250"/>
        <v>28330.5</v>
      </c>
      <c r="G593" s="83">
        <f t="shared" si="250"/>
        <v>0</v>
      </c>
    </row>
    <row r="594" spans="1:7" s="27" customFormat="1" ht="37.5" x14ac:dyDescent="0.3">
      <c r="A594" s="46" t="s">
        <v>565</v>
      </c>
      <c r="B594" s="70" t="s">
        <v>107</v>
      </c>
      <c r="C594" s="5" t="s">
        <v>11</v>
      </c>
      <c r="D594" s="5" t="s">
        <v>500</v>
      </c>
      <c r="E594" s="71"/>
      <c r="F594" s="83">
        <f t="shared" si="250"/>
        <v>28330.5</v>
      </c>
      <c r="G594" s="83">
        <f t="shared" si="250"/>
        <v>0</v>
      </c>
    </row>
    <row r="595" spans="1:7" s="28" customFormat="1" ht="37.5" x14ac:dyDescent="0.3">
      <c r="A595" s="45" t="s">
        <v>21</v>
      </c>
      <c r="B595" s="70" t="s">
        <v>107</v>
      </c>
      <c r="C595" s="5" t="s">
        <v>11</v>
      </c>
      <c r="D595" s="5" t="s">
        <v>500</v>
      </c>
      <c r="E595" s="71" t="s">
        <v>22</v>
      </c>
      <c r="F595" s="83">
        <v>28330.5</v>
      </c>
      <c r="G595" s="83">
        <v>0</v>
      </c>
    </row>
    <row r="596" spans="1:7" s="17" customFormat="1" ht="24.75" customHeight="1" x14ac:dyDescent="0.3">
      <c r="A596" s="54" t="s">
        <v>230</v>
      </c>
      <c r="B596" s="72" t="s">
        <v>107</v>
      </c>
      <c r="C596" s="6" t="s">
        <v>39</v>
      </c>
      <c r="D596" s="5"/>
      <c r="E596" s="73"/>
      <c r="F596" s="84">
        <f>SUM(F597+F608)</f>
        <v>11263.900000000001</v>
      </c>
      <c r="G596" s="84">
        <v>11263.900000000001</v>
      </c>
    </row>
    <row r="597" spans="1:7" ht="56.25" x14ac:dyDescent="0.3">
      <c r="A597" s="49" t="s">
        <v>342</v>
      </c>
      <c r="B597" s="70" t="s">
        <v>107</v>
      </c>
      <c r="C597" s="5" t="s">
        <v>39</v>
      </c>
      <c r="D597" s="10" t="s">
        <v>186</v>
      </c>
      <c r="E597" s="71"/>
      <c r="F597" s="83">
        <f t="shared" ref="F597:G597" si="251">SUM(F598)</f>
        <v>11108.900000000001</v>
      </c>
      <c r="G597" s="83">
        <f t="shared" si="251"/>
        <v>11108.900000000001</v>
      </c>
    </row>
    <row r="598" spans="1:7" ht="20.25" x14ac:dyDescent="0.3">
      <c r="A598" s="48" t="s">
        <v>297</v>
      </c>
      <c r="B598" s="70" t="s">
        <v>107</v>
      </c>
      <c r="C598" s="5" t="s">
        <v>39</v>
      </c>
      <c r="D598" s="5" t="s">
        <v>187</v>
      </c>
      <c r="E598" s="71" t="s">
        <v>20</v>
      </c>
      <c r="F598" s="83">
        <f t="shared" ref="F598:G598" si="252">SUM(F599+F605)</f>
        <v>11108.900000000001</v>
      </c>
      <c r="G598" s="83">
        <f t="shared" si="252"/>
        <v>11108.900000000001</v>
      </c>
    </row>
    <row r="599" spans="1:7" ht="37.5" x14ac:dyDescent="0.3">
      <c r="A599" s="49" t="s">
        <v>347</v>
      </c>
      <c r="B599" s="70" t="s">
        <v>107</v>
      </c>
      <c r="C599" s="5" t="s">
        <v>39</v>
      </c>
      <c r="D599" s="10" t="s">
        <v>194</v>
      </c>
      <c r="E599" s="71"/>
      <c r="F599" s="83">
        <f t="shared" ref="F599:G599" si="253">F603+F600</f>
        <v>10340.900000000001</v>
      </c>
      <c r="G599" s="83">
        <f t="shared" si="253"/>
        <v>10340.900000000001</v>
      </c>
    </row>
    <row r="600" spans="1:7" ht="27.75" customHeight="1" x14ac:dyDescent="0.3">
      <c r="A600" s="44" t="s">
        <v>231</v>
      </c>
      <c r="B600" s="70" t="s">
        <v>107</v>
      </c>
      <c r="C600" s="5" t="s">
        <v>39</v>
      </c>
      <c r="D600" s="10" t="s">
        <v>368</v>
      </c>
      <c r="E600" s="71"/>
      <c r="F600" s="83">
        <f t="shared" ref="F600:G600" si="254">+F601+F602</f>
        <v>6945.2000000000007</v>
      </c>
      <c r="G600" s="83">
        <f t="shared" si="254"/>
        <v>6945.2000000000007</v>
      </c>
    </row>
    <row r="601" spans="1:7" s="21" customFormat="1" ht="40.15" customHeight="1" x14ac:dyDescent="0.3">
      <c r="A601" s="45" t="s">
        <v>35</v>
      </c>
      <c r="B601" s="70" t="s">
        <v>107</v>
      </c>
      <c r="C601" s="5" t="s">
        <v>39</v>
      </c>
      <c r="D601" s="10" t="s">
        <v>368</v>
      </c>
      <c r="E601" s="71" t="s">
        <v>36</v>
      </c>
      <c r="F601" s="83">
        <v>6492.6</v>
      </c>
      <c r="G601" s="83">
        <v>6492.6</v>
      </c>
    </row>
    <row r="602" spans="1:7" s="21" customFormat="1" ht="42" customHeight="1" x14ac:dyDescent="0.3">
      <c r="A602" s="45" t="s">
        <v>21</v>
      </c>
      <c r="B602" s="70" t="s">
        <v>107</v>
      </c>
      <c r="C602" s="5" t="s">
        <v>39</v>
      </c>
      <c r="D602" s="10" t="s">
        <v>368</v>
      </c>
      <c r="E602" s="71" t="s">
        <v>22</v>
      </c>
      <c r="F602" s="83">
        <v>452.6</v>
      </c>
      <c r="G602" s="83">
        <v>452.6</v>
      </c>
    </row>
    <row r="603" spans="1:7" ht="37.5" x14ac:dyDescent="0.3">
      <c r="A603" s="44" t="s">
        <v>16</v>
      </c>
      <c r="B603" s="70" t="s">
        <v>107</v>
      </c>
      <c r="C603" s="5" t="s">
        <v>39</v>
      </c>
      <c r="D603" s="5" t="s">
        <v>270</v>
      </c>
      <c r="E603" s="71" t="s">
        <v>20</v>
      </c>
      <c r="F603" s="83">
        <f t="shared" ref="F603:G603" si="255">+F604</f>
        <v>3395.7</v>
      </c>
      <c r="G603" s="83">
        <f t="shared" si="255"/>
        <v>3395.7</v>
      </c>
    </row>
    <row r="604" spans="1:7" s="21" customFormat="1" ht="37.5" x14ac:dyDescent="0.3">
      <c r="A604" s="45" t="s">
        <v>35</v>
      </c>
      <c r="B604" s="72" t="s">
        <v>107</v>
      </c>
      <c r="C604" s="6" t="s">
        <v>39</v>
      </c>
      <c r="D604" s="6" t="s">
        <v>270</v>
      </c>
      <c r="E604" s="73" t="s">
        <v>36</v>
      </c>
      <c r="F604" s="83">
        <v>3395.7</v>
      </c>
      <c r="G604" s="83">
        <v>3395.7</v>
      </c>
    </row>
    <row r="605" spans="1:7" ht="20.25" x14ac:dyDescent="0.3">
      <c r="A605" s="65" t="s">
        <v>17</v>
      </c>
      <c r="B605" s="72" t="s">
        <v>107</v>
      </c>
      <c r="C605" s="6" t="s">
        <v>39</v>
      </c>
      <c r="D605" s="38" t="s">
        <v>216</v>
      </c>
      <c r="E605" s="73"/>
      <c r="F605" s="84">
        <f t="shared" ref="F605:G605" si="256">SUM(F606)</f>
        <v>768</v>
      </c>
      <c r="G605" s="84">
        <f t="shared" si="256"/>
        <v>768</v>
      </c>
    </row>
    <row r="606" spans="1:7" ht="37.5" x14ac:dyDescent="0.3">
      <c r="A606" s="65" t="s">
        <v>367</v>
      </c>
      <c r="B606" s="72" t="s">
        <v>107</v>
      </c>
      <c r="C606" s="6" t="s">
        <v>39</v>
      </c>
      <c r="D606" s="38" t="s">
        <v>217</v>
      </c>
      <c r="E606" s="73"/>
      <c r="F606" s="84">
        <f t="shared" ref="F606:G606" si="257">SUM(F607)</f>
        <v>768</v>
      </c>
      <c r="G606" s="84">
        <f t="shared" si="257"/>
        <v>768</v>
      </c>
    </row>
    <row r="607" spans="1:7" s="21" customFormat="1" ht="37.5" x14ac:dyDescent="0.3">
      <c r="A607" s="57" t="s">
        <v>174</v>
      </c>
      <c r="B607" s="72" t="s">
        <v>107</v>
      </c>
      <c r="C607" s="6" t="s">
        <v>39</v>
      </c>
      <c r="D607" s="10" t="s">
        <v>217</v>
      </c>
      <c r="E607" s="73" t="s">
        <v>175</v>
      </c>
      <c r="F607" s="83">
        <v>768</v>
      </c>
      <c r="G607" s="83">
        <v>768</v>
      </c>
    </row>
    <row r="608" spans="1:7" s="8" customFormat="1" ht="58.5" customHeight="1" x14ac:dyDescent="0.3">
      <c r="A608" s="44" t="s">
        <v>420</v>
      </c>
      <c r="B608" s="72" t="s">
        <v>107</v>
      </c>
      <c r="C608" s="6" t="s">
        <v>39</v>
      </c>
      <c r="D608" s="5" t="s">
        <v>80</v>
      </c>
      <c r="E608" s="71"/>
      <c r="F608" s="83">
        <f t="shared" ref="F608:G609" si="258">F609</f>
        <v>155</v>
      </c>
      <c r="G608" s="83">
        <f t="shared" si="258"/>
        <v>155</v>
      </c>
    </row>
    <row r="609" spans="1:7" s="8" customFormat="1" ht="20.25" x14ac:dyDescent="0.3">
      <c r="A609" s="49" t="s">
        <v>297</v>
      </c>
      <c r="B609" s="72" t="s">
        <v>107</v>
      </c>
      <c r="C609" s="6" t="s">
        <v>39</v>
      </c>
      <c r="D609" s="29" t="s">
        <v>430</v>
      </c>
      <c r="E609" s="71"/>
      <c r="F609" s="83">
        <f t="shared" si="258"/>
        <v>155</v>
      </c>
      <c r="G609" s="83">
        <f t="shared" si="258"/>
        <v>155</v>
      </c>
    </row>
    <row r="610" spans="1:7" s="8" customFormat="1" ht="37.5" x14ac:dyDescent="0.3">
      <c r="A610" s="49" t="s">
        <v>429</v>
      </c>
      <c r="B610" s="72" t="s">
        <v>107</v>
      </c>
      <c r="C610" s="6" t="s">
        <v>39</v>
      </c>
      <c r="D610" s="29" t="s">
        <v>431</v>
      </c>
      <c r="E610" s="71"/>
      <c r="F610" s="83">
        <f t="shared" ref="F610:G610" si="259">F611+F613</f>
        <v>155</v>
      </c>
      <c r="G610" s="83">
        <f t="shared" si="259"/>
        <v>155</v>
      </c>
    </row>
    <row r="611" spans="1:7" s="8" customFormat="1" ht="20.25" x14ac:dyDescent="0.3">
      <c r="A611" s="44" t="s">
        <v>95</v>
      </c>
      <c r="B611" s="72" t="s">
        <v>107</v>
      </c>
      <c r="C611" s="6" t="s">
        <v>39</v>
      </c>
      <c r="D611" s="38" t="s">
        <v>438</v>
      </c>
      <c r="E611" s="71"/>
      <c r="F611" s="83">
        <f t="shared" ref="F611:G611" si="260">+F612</f>
        <v>50</v>
      </c>
      <c r="G611" s="83">
        <f t="shared" si="260"/>
        <v>50</v>
      </c>
    </row>
    <row r="612" spans="1:7" s="24" customFormat="1" ht="37.5" x14ac:dyDescent="0.3">
      <c r="A612" s="45" t="s">
        <v>21</v>
      </c>
      <c r="B612" s="72" t="s">
        <v>107</v>
      </c>
      <c r="C612" s="6" t="s">
        <v>39</v>
      </c>
      <c r="D612" s="38" t="s">
        <v>438</v>
      </c>
      <c r="E612" s="73" t="s">
        <v>22</v>
      </c>
      <c r="F612" s="83">
        <v>50</v>
      </c>
      <c r="G612" s="83">
        <v>50</v>
      </c>
    </row>
    <row r="613" spans="1:7" s="8" customFormat="1" ht="20.25" x14ac:dyDescent="0.3">
      <c r="A613" s="48" t="s">
        <v>447</v>
      </c>
      <c r="B613" s="72" t="s">
        <v>107</v>
      </c>
      <c r="C613" s="6" t="s">
        <v>39</v>
      </c>
      <c r="D613" s="38" t="s">
        <v>448</v>
      </c>
      <c r="E613" s="71"/>
      <c r="F613" s="83">
        <f t="shared" ref="F613:G613" si="261">F614</f>
        <v>105</v>
      </c>
      <c r="G613" s="83">
        <f t="shared" si="261"/>
        <v>105</v>
      </c>
    </row>
    <row r="614" spans="1:7" s="24" customFormat="1" ht="37.5" x14ac:dyDescent="0.3">
      <c r="A614" s="45" t="s">
        <v>21</v>
      </c>
      <c r="B614" s="72" t="s">
        <v>107</v>
      </c>
      <c r="C614" s="6" t="s">
        <v>39</v>
      </c>
      <c r="D614" s="38" t="s">
        <v>448</v>
      </c>
      <c r="E614" s="73" t="s">
        <v>22</v>
      </c>
      <c r="F614" s="83">
        <v>105</v>
      </c>
      <c r="G614" s="83">
        <v>105</v>
      </c>
    </row>
    <row r="615" spans="1:7" s="19" customFormat="1" ht="26.25" customHeight="1" x14ac:dyDescent="0.3">
      <c r="A615" s="55" t="s">
        <v>232</v>
      </c>
      <c r="B615" s="76" t="s">
        <v>115</v>
      </c>
      <c r="C615" s="9" t="s">
        <v>0</v>
      </c>
      <c r="D615" s="9"/>
      <c r="E615" s="77"/>
      <c r="F615" s="85">
        <f t="shared" ref="F615:G615" si="262">F616+F622</f>
        <v>2953</v>
      </c>
      <c r="G615" s="85">
        <f t="shared" si="262"/>
        <v>2953</v>
      </c>
    </row>
    <row r="616" spans="1:7" s="8" customFormat="1" ht="20.25" x14ac:dyDescent="0.3">
      <c r="A616" s="45" t="s">
        <v>233</v>
      </c>
      <c r="B616" s="70" t="s">
        <v>115</v>
      </c>
      <c r="C616" s="5" t="s">
        <v>159</v>
      </c>
      <c r="D616" s="5"/>
      <c r="E616" s="71"/>
      <c r="F616" s="83">
        <f t="shared" ref="F616:G616" si="263">F617</f>
        <v>465</v>
      </c>
      <c r="G616" s="83">
        <f t="shared" si="263"/>
        <v>465</v>
      </c>
    </row>
    <row r="617" spans="1:7" ht="46.5" customHeight="1" x14ac:dyDescent="0.3">
      <c r="A617" s="44" t="s">
        <v>562</v>
      </c>
      <c r="B617" s="70" t="s">
        <v>115</v>
      </c>
      <c r="C617" s="5" t="s">
        <v>159</v>
      </c>
      <c r="D617" s="5" t="s">
        <v>103</v>
      </c>
      <c r="E617" s="71"/>
      <c r="F617" s="83">
        <f t="shared" ref="F617:G617" si="264">F619</f>
        <v>465</v>
      </c>
      <c r="G617" s="83">
        <f t="shared" si="264"/>
        <v>465</v>
      </c>
    </row>
    <row r="618" spans="1:7" ht="20.25" x14ac:dyDescent="0.3">
      <c r="A618" s="44" t="s">
        <v>297</v>
      </c>
      <c r="B618" s="70" t="s">
        <v>115</v>
      </c>
      <c r="C618" s="5" t="s">
        <v>159</v>
      </c>
      <c r="D618" s="5" t="s">
        <v>489</v>
      </c>
      <c r="E618" s="71"/>
      <c r="F618" s="83">
        <f t="shared" ref="F618:G618" si="265">F619</f>
        <v>465</v>
      </c>
      <c r="G618" s="83">
        <f t="shared" si="265"/>
        <v>465</v>
      </c>
    </row>
    <row r="619" spans="1:7" ht="20.25" x14ac:dyDescent="0.3">
      <c r="A619" s="44" t="s">
        <v>496</v>
      </c>
      <c r="B619" s="70" t="s">
        <v>115</v>
      </c>
      <c r="C619" s="5" t="s">
        <v>159</v>
      </c>
      <c r="D619" s="5" t="s">
        <v>490</v>
      </c>
      <c r="E619" s="71"/>
      <c r="F619" s="83">
        <f t="shared" ref="F619:G620" si="266">F620</f>
        <v>465</v>
      </c>
      <c r="G619" s="83">
        <f t="shared" si="266"/>
        <v>465</v>
      </c>
    </row>
    <row r="620" spans="1:7" ht="60" customHeight="1" x14ac:dyDescent="0.3">
      <c r="A620" s="44" t="s">
        <v>234</v>
      </c>
      <c r="B620" s="70" t="s">
        <v>115</v>
      </c>
      <c r="C620" s="5" t="s">
        <v>159</v>
      </c>
      <c r="D620" s="38" t="s">
        <v>492</v>
      </c>
      <c r="E620" s="71"/>
      <c r="F620" s="83">
        <f t="shared" si="266"/>
        <v>465</v>
      </c>
      <c r="G620" s="83">
        <f t="shared" si="266"/>
        <v>465</v>
      </c>
    </row>
    <row r="621" spans="1:7" s="21" customFormat="1" ht="37.5" x14ac:dyDescent="0.3">
      <c r="A621" s="45" t="s">
        <v>21</v>
      </c>
      <c r="B621" s="70" t="s">
        <v>115</v>
      </c>
      <c r="C621" s="5" t="s">
        <v>159</v>
      </c>
      <c r="D621" s="38" t="s">
        <v>492</v>
      </c>
      <c r="E621" s="71" t="s">
        <v>22</v>
      </c>
      <c r="F621" s="83">
        <v>465</v>
      </c>
      <c r="G621" s="83">
        <v>465</v>
      </c>
    </row>
    <row r="622" spans="1:7" s="18" customFormat="1" ht="20.25" x14ac:dyDescent="0.3">
      <c r="A622" s="43" t="s">
        <v>235</v>
      </c>
      <c r="B622" s="70" t="s">
        <v>115</v>
      </c>
      <c r="C622" s="5" t="s">
        <v>115</v>
      </c>
      <c r="D622" s="5"/>
      <c r="E622" s="71"/>
      <c r="F622" s="83">
        <f t="shared" ref="F622:G622" si="267">+F623</f>
        <v>2488</v>
      </c>
      <c r="G622" s="83">
        <f t="shared" si="267"/>
        <v>2488</v>
      </c>
    </row>
    <row r="623" spans="1:7" s="11" customFormat="1" ht="66" customHeight="1" x14ac:dyDescent="0.3">
      <c r="A623" s="44" t="s">
        <v>295</v>
      </c>
      <c r="B623" s="70" t="s">
        <v>115</v>
      </c>
      <c r="C623" s="5" t="s">
        <v>115</v>
      </c>
      <c r="D623" s="5" t="s">
        <v>6</v>
      </c>
      <c r="E623" s="71"/>
      <c r="F623" s="83">
        <f>F625+F628</f>
        <v>2488</v>
      </c>
      <c r="G623" s="83">
        <f>G625+G628</f>
        <v>2488</v>
      </c>
    </row>
    <row r="624" spans="1:7" s="11" customFormat="1" ht="20.25" x14ac:dyDescent="0.3">
      <c r="A624" s="44" t="s">
        <v>297</v>
      </c>
      <c r="B624" s="70" t="s">
        <v>115</v>
      </c>
      <c r="C624" s="5" t="s">
        <v>115</v>
      </c>
      <c r="D624" s="5" t="s">
        <v>296</v>
      </c>
      <c r="E624" s="71"/>
      <c r="F624" s="83">
        <f>+F625+F628</f>
        <v>2488</v>
      </c>
      <c r="G624" s="83">
        <f>+G625+G628</f>
        <v>2488</v>
      </c>
    </row>
    <row r="625" spans="1:7" s="11" customFormat="1" ht="37.5" x14ac:dyDescent="0.3">
      <c r="A625" s="44" t="s">
        <v>63</v>
      </c>
      <c r="B625" s="70" t="s">
        <v>115</v>
      </c>
      <c r="C625" s="5" t="s">
        <v>115</v>
      </c>
      <c r="D625" s="38" t="s">
        <v>301</v>
      </c>
      <c r="E625" s="71"/>
      <c r="F625" s="83">
        <f t="shared" ref="F625:G625" si="268">+F626</f>
        <v>100</v>
      </c>
      <c r="G625" s="83">
        <f t="shared" si="268"/>
        <v>100</v>
      </c>
    </row>
    <row r="626" spans="1:7" s="11" customFormat="1" ht="37.5" x14ac:dyDescent="0.3">
      <c r="A626" s="45" t="s">
        <v>337</v>
      </c>
      <c r="B626" s="70" t="s">
        <v>115</v>
      </c>
      <c r="C626" s="5" t="s">
        <v>115</v>
      </c>
      <c r="D626" s="38" t="s">
        <v>338</v>
      </c>
      <c r="E626" s="71"/>
      <c r="F626" s="83">
        <f t="shared" ref="F626:G626" si="269">+F627</f>
        <v>100</v>
      </c>
      <c r="G626" s="83">
        <f t="shared" si="269"/>
        <v>100</v>
      </c>
    </row>
    <row r="627" spans="1:7" s="25" customFormat="1" ht="37.5" x14ac:dyDescent="0.3">
      <c r="A627" s="45" t="s">
        <v>21</v>
      </c>
      <c r="B627" s="70" t="s">
        <v>115</v>
      </c>
      <c r="C627" s="5" t="s">
        <v>115</v>
      </c>
      <c r="D627" s="5" t="s">
        <v>338</v>
      </c>
      <c r="E627" s="71" t="s">
        <v>22</v>
      </c>
      <c r="F627" s="83">
        <v>100</v>
      </c>
      <c r="G627" s="83">
        <v>100</v>
      </c>
    </row>
    <row r="628" spans="1:7" s="11" customFormat="1" ht="20.25" x14ac:dyDescent="0.3">
      <c r="A628" s="44" t="s">
        <v>17</v>
      </c>
      <c r="B628" s="70" t="s">
        <v>115</v>
      </c>
      <c r="C628" s="5" t="s">
        <v>115</v>
      </c>
      <c r="D628" s="38" t="s">
        <v>323</v>
      </c>
      <c r="E628" s="71"/>
      <c r="F628" s="83">
        <f>+F629</f>
        <v>2388</v>
      </c>
      <c r="G628" s="83">
        <f>+G629</f>
        <v>2388</v>
      </c>
    </row>
    <row r="629" spans="1:7" s="3" customFormat="1" ht="37.5" x14ac:dyDescent="0.3">
      <c r="A629" s="45" t="s">
        <v>572</v>
      </c>
      <c r="B629" s="70" t="s">
        <v>115</v>
      </c>
      <c r="C629" s="5" t="s">
        <v>115</v>
      </c>
      <c r="D629" s="38" t="s">
        <v>339</v>
      </c>
      <c r="E629" s="71"/>
      <c r="F629" s="83">
        <f t="shared" ref="F629:G629" si="270">+F630</f>
        <v>2388</v>
      </c>
      <c r="G629" s="83">
        <f t="shared" si="270"/>
        <v>2388</v>
      </c>
    </row>
    <row r="630" spans="1:7" s="26" customFormat="1" ht="37.5" x14ac:dyDescent="0.3">
      <c r="A630" s="45" t="s">
        <v>174</v>
      </c>
      <c r="B630" s="70" t="s">
        <v>115</v>
      </c>
      <c r="C630" s="5" t="s">
        <v>115</v>
      </c>
      <c r="D630" s="5" t="s">
        <v>339</v>
      </c>
      <c r="E630" s="71" t="s">
        <v>175</v>
      </c>
      <c r="F630" s="83">
        <v>2388</v>
      </c>
      <c r="G630" s="83">
        <v>2388</v>
      </c>
    </row>
    <row r="631" spans="1:7" s="19" customFormat="1" ht="28.15" customHeight="1" x14ac:dyDescent="0.3">
      <c r="A631" s="55" t="s">
        <v>236</v>
      </c>
      <c r="B631" s="76" t="s">
        <v>79</v>
      </c>
      <c r="C631" s="9" t="s">
        <v>0</v>
      </c>
      <c r="D631" s="9"/>
      <c r="E631" s="77"/>
      <c r="F631" s="85">
        <f>+F632+F639+F674</f>
        <v>36230.6</v>
      </c>
      <c r="G631" s="85">
        <f>+G632+G639+G674</f>
        <v>36230.6</v>
      </c>
    </row>
    <row r="632" spans="1:7" s="8" customFormat="1" ht="20.25" x14ac:dyDescent="0.3">
      <c r="A632" s="46" t="s">
        <v>237</v>
      </c>
      <c r="B632" s="72" t="s">
        <v>79</v>
      </c>
      <c r="C632" s="6" t="s">
        <v>11</v>
      </c>
      <c r="D632" s="6"/>
      <c r="E632" s="73"/>
      <c r="F632" s="84">
        <f t="shared" ref="F632:G632" si="271">+F633</f>
        <v>10466.9</v>
      </c>
      <c r="G632" s="84">
        <f t="shared" si="271"/>
        <v>10466.9</v>
      </c>
    </row>
    <row r="633" spans="1:7" ht="58.5" customHeight="1" x14ac:dyDescent="0.3">
      <c r="A633" s="46" t="s">
        <v>295</v>
      </c>
      <c r="B633" s="72" t="s">
        <v>79</v>
      </c>
      <c r="C633" s="6" t="s">
        <v>11</v>
      </c>
      <c r="D633" s="6" t="s">
        <v>6</v>
      </c>
      <c r="E633" s="73"/>
      <c r="F633" s="83">
        <f t="shared" ref="F633:G635" si="272">+F634</f>
        <v>10466.9</v>
      </c>
      <c r="G633" s="83">
        <f t="shared" si="272"/>
        <v>10466.9</v>
      </c>
    </row>
    <row r="634" spans="1:7" s="8" customFormat="1" ht="20.25" x14ac:dyDescent="0.3">
      <c r="A634" s="46" t="s">
        <v>297</v>
      </c>
      <c r="B634" s="72" t="s">
        <v>79</v>
      </c>
      <c r="C634" s="6" t="s">
        <v>11</v>
      </c>
      <c r="D634" s="6" t="s">
        <v>296</v>
      </c>
      <c r="E634" s="73"/>
      <c r="F634" s="84">
        <f t="shared" ref="F634:G634" si="273">+F635</f>
        <v>10466.9</v>
      </c>
      <c r="G634" s="84">
        <f t="shared" si="273"/>
        <v>10466.9</v>
      </c>
    </row>
    <row r="635" spans="1:7" ht="20.25" x14ac:dyDescent="0.3">
      <c r="A635" s="46" t="s">
        <v>17</v>
      </c>
      <c r="B635" s="72" t="s">
        <v>79</v>
      </c>
      <c r="C635" s="6" t="s">
        <v>11</v>
      </c>
      <c r="D635" s="6" t="s">
        <v>323</v>
      </c>
      <c r="E635" s="73"/>
      <c r="F635" s="84">
        <f t="shared" si="272"/>
        <v>10466.9</v>
      </c>
      <c r="G635" s="84">
        <f t="shared" si="272"/>
        <v>10466.9</v>
      </c>
    </row>
    <row r="636" spans="1:7" ht="37.5" x14ac:dyDescent="0.3">
      <c r="A636" s="46" t="s">
        <v>238</v>
      </c>
      <c r="B636" s="72" t="s">
        <v>79</v>
      </c>
      <c r="C636" s="6" t="s">
        <v>11</v>
      </c>
      <c r="D636" s="6" t="s">
        <v>340</v>
      </c>
      <c r="E636" s="73"/>
      <c r="F636" s="84">
        <f t="shared" ref="F636:G636" si="274">+F637+F638</f>
        <v>10466.9</v>
      </c>
      <c r="G636" s="84">
        <f t="shared" si="274"/>
        <v>10466.9</v>
      </c>
    </row>
    <row r="637" spans="1:7" s="21" customFormat="1" ht="37.5" x14ac:dyDescent="0.3">
      <c r="A637" s="45" t="s">
        <v>21</v>
      </c>
      <c r="B637" s="72" t="s">
        <v>79</v>
      </c>
      <c r="C637" s="6" t="s">
        <v>11</v>
      </c>
      <c r="D637" s="6" t="s">
        <v>340</v>
      </c>
      <c r="E637" s="73" t="s">
        <v>22</v>
      </c>
      <c r="F637" s="83">
        <v>48</v>
      </c>
      <c r="G637" s="83">
        <v>48</v>
      </c>
    </row>
    <row r="638" spans="1:7" s="21" customFormat="1" ht="20.25" x14ac:dyDescent="0.3">
      <c r="A638" s="66" t="s">
        <v>239</v>
      </c>
      <c r="B638" s="72" t="s">
        <v>79</v>
      </c>
      <c r="C638" s="6" t="s">
        <v>11</v>
      </c>
      <c r="D638" s="6" t="s">
        <v>340</v>
      </c>
      <c r="E638" s="73" t="s">
        <v>240</v>
      </c>
      <c r="F638" s="83">
        <v>10418.9</v>
      </c>
      <c r="G638" s="83">
        <v>10418.9</v>
      </c>
    </row>
    <row r="639" spans="1:7" s="8" customFormat="1" ht="20.25" x14ac:dyDescent="0.3">
      <c r="A639" s="46" t="s">
        <v>241</v>
      </c>
      <c r="B639" s="72" t="s">
        <v>79</v>
      </c>
      <c r="C639" s="6" t="s">
        <v>18</v>
      </c>
      <c r="D639" s="6"/>
      <c r="E639" s="73"/>
      <c r="F639" s="84">
        <f>F640+F651+F656+F662+F668</f>
        <v>23763.699999999997</v>
      </c>
      <c r="G639" s="84">
        <f>G640+G651+G656+G662+G668</f>
        <v>23763.699999999997</v>
      </c>
    </row>
    <row r="640" spans="1:7" s="8" customFormat="1" ht="42.75" customHeight="1" x14ac:dyDescent="0.3">
      <c r="A640" s="49" t="s">
        <v>369</v>
      </c>
      <c r="B640" s="70" t="s">
        <v>79</v>
      </c>
      <c r="C640" s="5" t="s">
        <v>18</v>
      </c>
      <c r="D640" s="5" t="s">
        <v>170</v>
      </c>
      <c r="E640" s="71"/>
      <c r="F640" s="83">
        <f t="shared" ref="F640:G640" si="275">SUM(F641+F646)</f>
        <v>9652.4</v>
      </c>
      <c r="G640" s="83">
        <f t="shared" si="275"/>
        <v>9652.4</v>
      </c>
    </row>
    <row r="641" spans="1:7" s="8" customFormat="1" ht="37.5" x14ac:dyDescent="0.3">
      <c r="A641" s="49" t="s">
        <v>391</v>
      </c>
      <c r="B641" s="70" t="s">
        <v>79</v>
      </c>
      <c r="C641" s="5" t="s">
        <v>18</v>
      </c>
      <c r="D641" s="38" t="s">
        <v>162</v>
      </c>
      <c r="E641" s="71"/>
      <c r="F641" s="83">
        <f t="shared" ref="F641:G641" si="276">+F642</f>
        <v>557.6</v>
      </c>
      <c r="G641" s="83">
        <f t="shared" si="276"/>
        <v>557.6</v>
      </c>
    </row>
    <row r="642" spans="1:7" s="8" customFormat="1" ht="20.25" x14ac:dyDescent="0.3">
      <c r="A642" s="49" t="s">
        <v>96</v>
      </c>
      <c r="B642" s="70" t="s">
        <v>79</v>
      </c>
      <c r="C642" s="5" t="s">
        <v>18</v>
      </c>
      <c r="D642" s="38" t="s">
        <v>166</v>
      </c>
      <c r="E642" s="71"/>
      <c r="F642" s="83">
        <f t="shared" ref="F642:G642" si="277">+F643</f>
        <v>557.6</v>
      </c>
      <c r="G642" s="83">
        <f t="shared" si="277"/>
        <v>557.6</v>
      </c>
    </row>
    <row r="643" spans="1:7" s="8" customFormat="1" ht="56.25" x14ac:dyDescent="0.3">
      <c r="A643" s="60" t="s">
        <v>177</v>
      </c>
      <c r="B643" s="70" t="s">
        <v>79</v>
      </c>
      <c r="C643" s="5" t="s">
        <v>18</v>
      </c>
      <c r="D643" s="38" t="s">
        <v>168</v>
      </c>
      <c r="E643" s="71"/>
      <c r="F643" s="83">
        <f t="shared" ref="F643:G643" si="278">+F644+F645</f>
        <v>557.6</v>
      </c>
      <c r="G643" s="83">
        <f t="shared" si="278"/>
        <v>557.6</v>
      </c>
    </row>
    <row r="644" spans="1:7" s="24" customFormat="1" ht="37.5" x14ac:dyDescent="0.3">
      <c r="A644" s="61" t="s">
        <v>21</v>
      </c>
      <c r="B644" s="70" t="s">
        <v>79</v>
      </c>
      <c r="C644" s="5" t="s">
        <v>18</v>
      </c>
      <c r="D644" s="38" t="s">
        <v>168</v>
      </c>
      <c r="E644" s="71" t="s">
        <v>22</v>
      </c>
      <c r="F644" s="83">
        <v>8.4</v>
      </c>
      <c r="G644" s="83">
        <v>8.4</v>
      </c>
    </row>
    <row r="645" spans="1:7" s="21" customFormat="1" ht="37.5" x14ac:dyDescent="0.3">
      <c r="A645" s="61" t="s">
        <v>174</v>
      </c>
      <c r="B645" s="70" t="s">
        <v>79</v>
      </c>
      <c r="C645" s="5" t="s">
        <v>18</v>
      </c>
      <c r="D645" s="38" t="s">
        <v>168</v>
      </c>
      <c r="E645" s="71" t="s">
        <v>175</v>
      </c>
      <c r="F645" s="83">
        <v>549.20000000000005</v>
      </c>
      <c r="G645" s="83">
        <v>549.20000000000005</v>
      </c>
    </row>
    <row r="646" spans="1:7" s="8" customFormat="1" ht="20.25" x14ac:dyDescent="0.3">
      <c r="A646" s="49" t="s">
        <v>297</v>
      </c>
      <c r="B646" s="70" t="s">
        <v>79</v>
      </c>
      <c r="C646" s="5" t="s">
        <v>18</v>
      </c>
      <c r="D646" s="38" t="s">
        <v>179</v>
      </c>
      <c r="E646" s="71"/>
      <c r="F646" s="83">
        <f t="shared" ref="F646:G646" si="279">+F647</f>
        <v>9094.7999999999993</v>
      </c>
      <c r="G646" s="83">
        <f t="shared" si="279"/>
        <v>9094.7999999999993</v>
      </c>
    </row>
    <row r="647" spans="1:7" s="8" customFormat="1" ht="20.25" x14ac:dyDescent="0.3">
      <c r="A647" s="49" t="s">
        <v>96</v>
      </c>
      <c r="B647" s="70" t="s">
        <v>79</v>
      </c>
      <c r="C647" s="5" t="s">
        <v>18</v>
      </c>
      <c r="D647" s="38" t="s">
        <v>375</v>
      </c>
      <c r="E647" s="71"/>
      <c r="F647" s="83">
        <f t="shared" ref="F647:G647" si="280">+F648</f>
        <v>9094.7999999999993</v>
      </c>
      <c r="G647" s="83">
        <f t="shared" si="280"/>
        <v>9094.7999999999993</v>
      </c>
    </row>
    <row r="648" spans="1:7" s="8" customFormat="1" ht="37.5" x14ac:dyDescent="0.3">
      <c r="A648" s="49" t="s">
        <v>393</v>
      </c>
      <c r="B648" s="70" t="s">
        <v>79</v>
      </c>
      <c r="C648" s="5" t="s">
        <v>18</v>
      </c>
      <c r="D648" s="38" t="s">
        <v>394</v>
      </c>
      <c r="E648" s="71"/>
      <c r="F648" s="83">
        <f t="shared" ref="F648:G648" si="281">+F649+F650</f>
        <v>9094.7999999999993</v>
      </c>
      <c r="G648" s="83">
        <f t="shared" si="281"/>
        <v>9094.7999999999993</v>
      </c>
    </row>
    <row r="649" spans="1:7" s="24" customFormat="1" ht="37.5" x14ac:dyDescent="0.3">
      <c r="A649" s="45" t="s">
        <v>21</v>
      </c>
      <c r="B649" s="70" t="s">
        <v>79</v>
      </c>
      <c r="C649" s="5" t="s">
        <v>18</v>
      </c>
      <c r="D649" s="38" t="s">
        <v>394</v>
      </c>
      <c r="E649" s="71" t="s">
        <v>22</v>
      </c>
      <c r="F649" s="83">
        <v>181.9</v>
      </c>
      <c r="G649" s="83">
        <v>181.9</v>
      </c>
    </row>
    <row r="650" spans="1:7" s="21" customFormat="1" ht="37.5" x14ac:dyDescent="0.3">
      <c r="A650" s="45" t="s">
        <v>174</v>
      </c>
      <c r="B650" s="70" t="s">
        <v>79</v>
      </c>
      <c r="C650" s="5" t="s">
        <v>18</v>
      </c>
      <c r="D650" s="38" t="s">
        <v>394</v>
      </c>
      <c r="E650" s="71" t="s">
        <v>175</v>
      </c>
      <c r="F650" s="83">
        <v>8912.9</v>
      </c>
      <c r="G650" s="83">
        <v>8912.9</v>
      </c>
    </row>
    <row r="651" spans="1:7" ht="56.25" x14ac:dyDescent="0.3">
      <c r="A651" s="46" t="s">
        <v>519</v>
      </c>
      <c r="B651" s="72" t="s">
        <v>79</v>
      </c>
      <c r="C651" s="6" t="s">
        <v>18</v>
      </c>
      <c r="D651" s="6" t="s">
        <v>186</v>
      </c>
      <c r="E651" s="73"/>
      <c r="F651" s="84">
        <f t="shared" ref="F651:G653" si="282">F652</f>
        <v>5226.8999999999996</v>
      </c>
      <c r="G651" s="84">
        <f t="shared" si="282"/>
        <v>5226.8999999999996</v>
      </c>
    </row>
    <row r="652" spans="1:7" ht="37.5" x14ac:dyDescent="0.3">
      <c r="A652" s="46" t="s">
        <v>391</v>
      </c>
      <c r="B652" s="72" t="s">
        <v>79</v>
      </c>
      <c r="C652" s="6" t="s">
        <v>18</v>
      </c>
      <c r="D652" s="6" t="s">
        <v>220</v>
      </c>
      <c r="E652" s="73"/>
      <c r="F652" s="84">
        <f t="shared" si="282"/>
        <v>5226.8999999999996</v>
      </c>
      <c r="G652" s="84">
        <f t="shared" si="282"/>
        <v>5226.8999999999996</v>
      </c>
    </row>
    <row r="653" spans="1:7" ht="20.25" x14ac:dyDescent="0.3">
      <c r="A653" s="43" t="s">
        <v>518</v>
      </c>
      <c r="B653" s="72" t="s">
        <v>79</v>
      </c>
      <c r="C653" s="6" t="s">
        <v>18</v>
      </c>
      <c r="D653" s="6" t="s">
        <v>517</v>
      </c>
      <c r="E653" s="73"/>
      <c r="F653" s="83">
        <f t="shared" si="282"/>
        <v>5226.8999999999996</v>
      </c>
      <c r="G653" s="83">
        <f t="shared" si="282"/>
        <v>5226.8999999999996</v>
      </c>
    </row>
    <row r="654" spans="1:7" ht="56.25" x14ac:dyDescent="0.3">
      <c r="A654" s="44" t="s">
        <v>281</v>
      </c>
      <c r="B654" s="72" t="s">
        <v>79</v>
      </c>
      <c r="C654" s="6" t="s">
        <v>18</v>
      </c>
      <c r="D654" s="6" t="s">
        <v>516</v>
      </c>
      <c r="E654" s="73"/>
      <c r="F654" s="83">
        <f t="shared" ref="F654:G654" si="283">F655</f>
        <v>5226.8999999999996</v>
      </c>
      <c r="G654" s="83">
        <f t="shared" si="283"/>
        <v>5226.8999999999996</v>
      </c>
    </row>
    <row r="655" spans="1:7" s="21" customFormat="1" ht="37.5" x14ac:dyDescent="0.3">
      <c r="A655" s="45" t="s">
        <v>174</v>
      </c>
      <c r="B655" s="72" t="s">
        <v>79</v>
      </c>
      <c r="C655" s="6" t="s">
        <v>18</v>
      </c>
      <c r="D655" s="6" t="s">
        <v>516</v>
      </c>
      <c r="E655" s="73" t="s">
        <v>175</v>
      </c>
      <c r="F655" s="83">
        <v>5226.8999999999996</v>
      </c>
      <c r="G655" s="83">
        <v>5226.8999999999996</v>
      </c>
    </row>
    <row r="656" spans="1:7" ht="75" x14ac:dyDescent="0.3">
      <c r="A656" s="46" t="s">
        <v>295</v>
      </c>
      <c r="B656" s="72" t="s">
        <v>79</v>
      </c>
      <c r="C656" s="6" t="s">
        <v>18</v>
      </c>
      <c r="D656" s="6" t="s">
        <v>6</v>
      </c>
      <c r="E656" s="73"/>
      <c r="F656" s="84">
        <f t="shared" ref="F656:G656" si="284">+F657</f>
        <v>722.6</v>
      </c>
      <c r="G656" s="84">
        <f t="shared" si="284"/>
        <v>722.6</v>
      </c>
    </row>
    <row r="657" spans="1:7" ht="20.25" x14ac:dyDescent="0.3">
      <c r="A657" s="44" t="s">
        <v>297</v>
      </c>
      <c r="B657" s="72" t="s">
        <v>79</v>
      </c>
      <c r="C657" s="6" t="s">
        <v>18</v>
      </c>
      <c r="D657" s="6" t="s">
        <v>296</v>
      </c>
      <c r="E657" s="73"/>
      <c r="F657" s="84">
        <f t="shared" ref="F657:G658" si="285">+F658</f>
        <v>722.6</v>
      </c>
      <c r="G657" s="84">
        <f t="shared" si="285"/>
        <v>722.6</v>
      </c>
    </row>
    <row r="658" spans="1:7" ht="20.25" x14ac:dyDescent="0.3">
      <c r="A658" s="46" t="s">
        <v>17</v>
      </c>
      <c r="B658" s="72" t="s">
        <v>79</v>
      </c>
      <c r="C658" s="6" t="s">
        <v>18</v>
      </c>
      <c r="D658" s="6" t="s">
        <v>323</v>
      </c>
      <c r="E658" s="73"/>
      <c r="F658" s="84">
        <f t="shared" si="285"/>
        <v>722.6</v>
      </c>
      <c r="G658" s="84">
        <f t="shared" si="285"/>
        <v>722.6</v>
      </c>
    </row>
    <row r="659" spans="1:7" ht="37.5" x14ac:dyDescent="0.3">
      <c r="A659" s="46" t="s">
        <v>242</v>
      </c>
      <c r="B659" s="72" t="s">
        <v>79</v>
      </c>
      <c r="C659" s="6" t="s">
        <v>18</v>
      </c>
      <c r="D659" s="6" t="s">
        <v>341</v>
      </c>
      <c r="E659" s="73"/>
      <c r="F659" s="84">
        <f t="shared" ref="F659:G659" si="286">+F660+F661</f>
        <v>722.6</v>
      </c>
      <c r="G659" s="84">
        <f t="shared" si="286"/>
        <v>722.6</v>
      </c>
    </row>
    <row r="660" spans="1:7" s="21" customFormat="1" ht="37.5" x14ac:dyDescent="0.3">
      <c r="A660" s="45" t="s">
        <v>21</v>
      </c>
      <c r="B660" s="72" t="s">
        <v>79</v>
      </c>
      <c r="C660" s="6" t="s">
        <v>18</v>
      </c>
      <c r="D660" s="6" t="s">
        <v>341</v>
      </c>
      <c r="E660" s="73" t="s">
        <v>22</v>
      </c>
      <c r="F660" s="83">
        <v>2.6</v>
      </c>
      <c r="G660" s="83">
        <v>2.6</v>
      </c>
    </row>
    <row r="661" spans="1:7" s="21" customFormat="1" ht="37.5" x14ac:dyDescent="0.3">
      <c r="A661" s="52" t="s">
        <v>243</v>
      </c>
      <c r="B661" s="72" t="s">
        <v>79</v>
      </c>
      <c r="C661" s="6" t="s">
        <v>18</v>
      </c>
      <c r="D661" s="6" t="s">
        <v>341</v>
      </c>
      <c r="E661" s="73" t="s">
        <v>244</v>
      </c>
      <c r="F661" s="83">
        <v>720</v>
      </c>
      <c r="G661" s="83">
        <v>720</v>
      </c>
    </row>
    <row r="662" spans="1:7" ht="63.75" customHeight="1" x14ac:dyDescent="0.3">
      <c r="A662" s="45" t="s">
        <v>501</v>
      </c>
      <c r="B662" s="72" t="s">
        <v>79</v>
      </c>
      <c r="C662" s="6" t="s">
        <v>18</v>
      </c>
      <c r="D662" s="6" t="s">
        <v>71</v>
      </c>
      <c r="E662" s="73"/>
      <c r="F662" s="84">
        <f t="shared" ref="F662:G664" si="287">F663</f>
        <v>4761.7999999999993</v>
      </c>
      <c r="G662" s="84">
        <f t="shared" si="287"/>
        <v>4761.7999999999993</v>
      </c>
    </row>
    <row r="663" spans="1:7" ht="37.5" x14ac:dyDescent="0.3">
      <c r="A663" s="45" t="s">
        <v>391</v>
      </c>
      <c r="B663" s="72" t="s">
        <v>79</v>
      </c>
      <c r="C663" s="6" t="s">
        <v>18</v>
      </c>
      <c r="D663" s="6" t="s">
        <v>505</v>
      </c>
      <c r="E663" s="73"/>
      <c r="F663" s="84">
        <f t="shared" si="287"/>
        <v>4761.7999999999993</v>
      </c>
      <c r="G663" s="84">
        <f t="shared" si="287"/>
        <v>4761.7999999999993</v>
      </c>
    </row>
    <row r="664" spans="1:7" ht="20.25" x14ac:dyDescent="0.3">
      <c r="A664" s="52" t="s">
        <v>507</v>
      </c>
      <c r="B664" s="72" t="s">
        <v>79</v>
      </c>
      <c r="C664" s="6" t="s">
        <v>18</v>
      </c>
      <c r="D664" s="6" t="s">
        <v>506</v>
      </c>
      <c r="E664" s="73"/>
      <c r="F664" s="84">
        <f t="shared" si="287"/>
        <v>4761.7999999999993</v>
      </c>
      <c r="G664" s="84">
        <f t="shared" si="287"/>
        <v>4761.7999999999993</v>
      </c>
    </row>
    <row r="665" spans="1:7" ht="56.25" x14ac:dyDescent="0.3">
      <c r="A665" s="52" t="s">
        <v>508</v>
      </c>
      <c r="B665" s="72" t="s">
        <v>79</v>
      </c>
      <c r="C665" s="6" t="s">
        <v>18</v>
      </c>
      <c r="D665" s="6" t="s">
        <v>509</v>
      </c>
      <c r="E665" s="73"/>
      <c r="F665" s="84">
        <f t="shared" ref="F665:G665" si="288">+F666+F667</f>
        <v>4761.7999999999993</v>
      </c>
      <c r="G665" s="84">
        <f t="shared" si="288"/>
        <v>4761.7999999999993</v>
      </c>
    </row>
    <row r="666" spans="1:7" s="21" customFormat="1" ht="37.5" x14ac:dyDescent="0.3">
      <c r="A666" s="45" t="s">
        <v>21</v>
      </c>
      <c r="B666" s="72" t="s">
        <v>79</v>
      </c>
      <c r="C666" s="6" t="s">
        <v>18</v>
      </c>
      <c r="D666" s="6" t="s">
        <v>509</v>
      </c>
      <c r="E666" s="73" t="s">
        <v>22</v>
      </c>
      <c r="F666" s="83">
        <v>70.400000000000006</v>
      </c>
      <c r="G666" s="83">
        <v>70.400000000000006</v>
      </c>
    </row>
    <row r="667" spans="1:7" s="21" customFormat="1" ht="37.5" x14ac:dyDescent="0.3">
      <c r="A667" s="45" t="s">
        <v>174</v>
      </c>
      <c r="B667" s="72" t="s">
        <v>79</v>
      </c>
      <c r="C667" s="6" t="s">
        <v>18</v>
      </c>
      <c r="D667" s="6" t="s">
        <v>509</v>
      </c>
      <c r="E667" s="73" t="s">
        <v>175</v>
      </c>
      <c r="F667" s="83">
        <v>4691.3999999999996</v>
      </c>
      <c r="G667" s="83">
        <v>4691.3999999999996</v>
      </c>
    </row>
    <row r="668" spans="1:7" ht="42.75" customHeight="1" x14ac:dyDescent="0.3">
      <c r="A668" s="50" t="s">
        <v>562</v>
      </c>
      <c r="B668" s="72" t="s">
        <v>79</v>
      </c>
      <c r="C668" s="6" t="s">
        <v>18</v>
      </c>
      <c r="D668" s="6" t="s">
        <v>103</v>
      </c>
      <c r="E668" s="73"/>
      <c r="F668" s="84">
        <f>F669</f>
        <v>3400</v>
      </c>
      <c r="G668" s="84">
        <f>G669</f>
        <v>3400</v>
      </c>
    </row>
    <row r="669" spans="1:7" ht="20.25" x14ac:dyDescent="0.3">
      <c r="A669" s="51" t="s">
        <v>297</v>
      </c>
      <c r="B669" s="72" t="s">
        <v>79</v>
      </c>
      <c r="C669" s="6" t="s">
        <v>18</v>
      </c>
      <c r="D669" s="6" t="s">
        <v>489</v>
      </c>
      <c r="E669" s="73"/>
      <c r="F669" s="83">
        <f t="shared" ref="F669:G670" si="289">F670</f>
        <v>3400</v>
      </c>
      <c r="G669" s="83">
        <f t="shared" si="289"/>
        <v>3400</v>
      </c>
    </row>
    <row r="670" spans="1:7" ht="20.25" x14ac:dyDescent="0.3">
      <c r="A670" s="50" t="s">
        <v>17</v>
      </c>
      <c r="B670" s="72" t="s">
        <v>79</v>
      </c>
      <c r="C670" s="6" t="s">
        <v>18</v>
      </c>
      <c r="D670" s="6" t="s">
        <v>497</v>
      </c>
      <c r="E670" s="73"/>
      <c r="F670" s="84">
        <f t="shared" si="289"/>
        <v>3400</v>
      </c>
      <c r="G670" s="84">
        <f t="shared" si="289"/>
        <v>3400</v>
      </c>
    </row>
    <row r="671" spans="1:7" ht="80.25" customHeight="1" x14ac:dyDescent="0.3">
      <c r="A671" s="67" t="s">
        <v>245</v>
      </c>
      <c r="B671" s="72" t="s">
        <v>79</v>
      </c>
      <c r="C671" s="6" t="s">
        <v>18</v>
      </c>
      <c r="D671" s="6" t="s">
        <v>498</v>
      </c>
      <c r="E671" s="73"/>
      <c r="F671" s="84">
        <f t="shared" ref="F671:G671" si="290">+F672+F673</f>
        <v>3400</v>
      </c>
      <c r="G671" s="84">
        <f t="shared" si="290"/>
        <v>3400</v>
      </c>
    </row>
    <row r="672" spans="1:7" s="21" customFormat="1" ht="37.5" x14ac:dyDescent="0.3">
      <c r="A672" s="51" t="s">
        <v>21</v>
      </c>
      <c r="B672" s="72" t="s">
        <v>79</v>
      </c>
      <c r="C672" s="6" t="s">
        <v>18</v>
      </c>
      <c r="D672" s="6" t="s">
        <v>498</v>
      </c>
      <c r="E672" s="73" t="s">
        <v>22</v>
      </c>
      <c r="F672" s="83">
        <v>100</v>
      </c>
      <c r="G672" s="83">
        <v>100</v>
      </c>
    </row>
    <row r="673" spans="1:7" s="21" customFormat="1" ht="37.5" x14ac:dyDescent="0.3">
      <c r="A673" s="51" t="s">
        <v>174</v>
      </c>
      <c r="B673" s="72" t="s">
        <v>79</v>
      </c>
      <c r="C673" s="6" t="s">
        <v>18</v>
      </c>
      <c r="D673" s="6" t="s">
        <v>498</v>
      </c>
      <c r="E673" s="73" t="s">
        <v>175</v>
      </c>
      <c r="F673" s="83">
        <v>3300</v>
      </c>
      <c r="G673" s="83">
        <v>3300</v>
      </c>
    </row>
    <row r="674" spans="1:7" s="8" customFormat="1" ht="26.25" customHeight="1" x14ac:dyDescent="0.3">
      <c r="A674" s="46" t="s">
        <v>246</v>
      </c>
      <c r="B674" s="72" t="s">
        <v>79</v>
      </c>
      <c r="C674" s="6" t="s">
        <v>47</v>
      </c>
      <c r="D674" s="6"/>
      <c r="E674" s="73"/>
      <c r="F674" s="84">
        <f>+F675</f>
        <v>2000</v>
      </c>
      <c r="G674" s="84">
        <f>+G675</f>
        <v>2000</v>
      </c>
    </row>
    <row r="675" spans="1:7" ht="75" x14ac:dyDescent="0.3">
      <c r="A675" s="46" t="s">
        <v>295</v>
      </c>
      <c r="B675" s="70" t="s">
        <v>79</v>
      </c>
      <c r="C675" s="5" t="s">
        <v>47</v>
      </c>
      <c r="D675" s="5" t="s">
        <v>6</v>
      </c>
      <c r="E675" s="71"/>
      <c r="F675" s="83">
        <f t="shared" ref="F675:G675" si="291">+F677</f>
        <v>2000</v>
      </c>
      <c r="G675" s="83">
        <f t="shared" si="291"/>
        <v>2000</v>
      </c>
    </row>
    <row r="676" spans="1:7" ht="37.5" x14ac:dyDescent="0.3">
      <c r="A676" s="44" t="s">
        <v>326</v>
      </c>
      <c r="B676" s="70" t="s">
        <v>79</v>
      </c>
      <c r="C676" s="5" t="s">
        <v>47</v>
      </c>
      <c r="D676" s="5" t="s">
        <v>7</v>
      </c>
      <c r="E676" s="71"/>
      <c r="F676" s="83">
        <f t="shared" ref="F676:G676" si="292">+F677</f>
        <v>2000</v>
      </c>
      <c r="G676" s="83">
        <f t="shared" si="292"/>
        <v>2000</v>
      </c>
    </row>
    <row r="677" spans="1:7" ht="37.5" x14ac:dyDescent="0.3">
      <c r="A677" s="44" t="s">
        <v>8</v>
      </c>
      <c r="B677" s="70" t="s">
        <v>79</v>
      </c>
      <c r="C677" s="5" t="s">
        <v>47</v>
      </c>
      <c r="D677" s="5" t="s">
        <v>9</v>
      </c>
      <c r="E677" s="73"/>
      <c r="F677" s="83">
        <f>+F678</f>
        <v>2000</v>
      </c>
      <c r="G677" s="83">
        <f>+G678</f>
        <v>2000</v>
      </c>
    </row>
    <row r="678" spans="1:7" ht="37.5" x14ac:dyDescent="0.3">
      <c r="A678" s="44" t="s">
        <v>247</v>
      </c>
      <c r="B678" s="70" t="s">
        <v>79</v>
      </c>
      <c r="C678" s="5" t="s">
        <v>47</v>
      </c>
      <c r="D678" s="38" t="s">
        <v>248</v>
      </c>
      <c r="E678" s="71" t="s">
        <v>20</v>
      </c>
      <c r="F678" s="83">
        <f t="shared" ref="F678:G678" si="293">+F679</f>
        <v>2000</v>
      </c>
      <c r="G678" s="83">
        <f t="shared" si="293"/>
        <v>2000</v>
      </c>
    </row>
    <row r="679" spans="1:7" s="21" customFormat="1" ht="75" x14ac:dyDescent="0.3">
      <c r="A679" s="43" t="s">
        <v>83</v>
      </c>
      <c r="B679" s="72" t="s">
        <v>79</v>
      </c>
      <c r="C679" s="6" t="s">
        <v>47</v>
      </c>
      <c r="D679" s="6" t="s">
        <v>248</v>
      </c>
      <c r="E679" s="73" t="s">
        <v>84</v>
      </c>
      <c r="F679" s="83">
        <v>2000</v>
      </c>
      <c r="G679" s="83">
        <v>2000</v>
      </c>
    </row>
    <row r="680" spans="1:7" s="36" customFormat="1" ht="25.15" customHeight="1" x14ac:dyDescent="0.3">
      <c r="A680" s="98" t="s">
        <v>249</v>
      </c>
      <c r="B680" s="81" t="s">
        <v>10</v>
      </c>
      <c r="C680" s="14" t="s">
        <v>0</v>
      </c>
      <c r="D680" s="14"/>
      <c r="E680" s="79"/>
      <c r="F680" s="87">
        <f>+F681+F693+F710</f>
        <v>74852.5</v>
      </c>
      <c r="G680" s="87">
        <f>+G681+G693+G710</f>
        <v>74852.5</v>
      </c>
    </row>
    <row r="681" spans="1:7" s="30" customFormat="1" ht="20.25" x14ac:dyDescent="0.3">
      <c r="A681" s="54" t="s">
        <v>250</v>
      </c>
      <c r="B681" s="72" t="s">
        <v>10</v>
      </c>
      <c r="C681" s="6" t="s">
        <v>11</v>
      </c>
      <c r="D681" s="6"/>
      <c r="E681" s="73"/>
      <c r="F681" s="84">
        <f>+F682</f>
        <v>66091.100000000006</v>
      </c>
      <c r="G681" s="84">
        <f>+G682</f>
        <v>66091.100000000006</v>
      </c>
    </row>
    <row r="682" spans="1:7" s="31" customFormat="1" ht="56.25" x14ac:dyDescent="0.3">
      <c r="A682" s="50" t="s">
        <v>406</v>
      </c>
      <c r="B682" s="72" t="s">
        <v>10</v>
      </c>
      <c r="C682" s="6" t="s">
        <v>11</v>
      </c>
      <c r="D682" s="6" t="s">
        <v>251</v>
      </c>
      <c r="E682" s="73"/>
      <c r="F682" s="84">
        <f>+F683+F687</f>
        <v>66091.100000000006</v>
      </c>
      <c r="G682" s="84">
        <f>+G683+G687</f>
        <v>66091.100000000006</v>
      </c>
    </row>
    <row r="683" spans="1:7" s="31" customFormat="1" ht="37.5" x14ac:dyDescent="0.3">
      <c r="A683" s="53" t="s">
        <v>391</v>
      </c>
      <c r="B683" s="72" t="s">
        <v>10</v>
      </c>
      <c r="C683" s="6" t="s">
        <v>11</v>
      </c>
      <c r="D683" s="5" t="s">
        <v>405</v>
      </c>
      <c r="E683" s="71"/>
      <c r="F683" s="84">
        <f t="shared" ref="F683:G683" si="294">+F684</f>
        <v>2628.6</v>
      </c>
      <c r="G683" s="84">
        <f t="shared" si="294"/>
        <v>2628.6</v>
      </c>
    </row>
    <row r="684" spans="1:7" s="31" customFormat="1" ht="20.25" x14ac:dyDescent="0.3">
      <c r="A684" s="44" t="s">
        <v>59</v>
      </c>
      <c r="B684" s="72" t="s">
        <v>10</v>
      </c>
      <c r="C684" s="6" t="s">
        <v>11</v>
      </c>
      <c r="D684" s="5" t="s">
        <v>539</v>
      </c>
      <c r="E684" s="71"/>
      <c r="F684" s="84">
        <f t="shared" ref="F684:G684" si="295">+F685</f>
        <v>2628.6</v>
      </c>
      <c r="G684" s="84">
        <f t="shared" si="295"/>
        <v>2628.6</v>
      </c>
    </row>
    <row r="685" spans="1:7" s="31" customFormat="1" ht="57.75" customHeight="1" x14ac:dyDescent="0.3">
      <c r="A685" s="44" t="s">
        <v>538</v>
      </c>
      <c r="B685" s="72" t="s">
        <v>10</v>
      </c>
      <c r="C685" s="6" t="s">
        <v>11</v>
      </c>
      <c r="D685" s="5" t="s">
        <v>418</v>
      </c>
      <c r="E685" s="71"/>
      <c r="F685" s="84">
        <f t="shared" ref="F685:G685" si="296">+F686</f>
        <v>2628.6</v>
      </c>
      <c r="G685" s="84">
        <f t="shared" si="296"/>
        <v>2628.6</v>
      </c>
    </row>
    <row r="686" spans="1:7" s="32" customFormat="1" ht="20.25" x14ac:dyDescent="0.3">
      <c r="A686" s="53" t="s">
        <v>167</v>
      </c>
      <c r="B686" s="72" t="s">
        <v>10</v>
      </c>
      <c r="C686" s="6" t="s">
        <v>11</v>
      </c>
      <c r="D686" s="5" t="s">
        <v>418</v>
      </c>
      <c r="E686" s="71" t="s">
        <v>12</v>
      </c>
      <c r="F686" s="83">
        <v>2628.6</v>
      </c>
      <c r="G686" s="83">
        <v>2628.6</v>
      </c>
    </row>
    <row r="687" spans="1:7" s="31" customFormat="1" ht="20.25" x14ac:dyDescent="0.3">
      <c r="A687" s="53" t="s">
        <v>297</v>
      </c>
      <c r="B687" s="72" t="s">
        <v>10</v>
      </c>
      <c r="C687" s="6" t="s">
        <v>11</v>
      </c>
      <c r="D687" s="5" t="s">
        <v>412</v>
      </c>
      <c r="E687" s="71"/>
      <c r="F687" s="83">
        <f t="shared" ref="F687:G687" si="297">+F688+F691</f>
        <v>63462.5</v>
      </c>
      <c r="G687" s="83">
        <f t="shared" si="297"/>
        <v>63462.5</v>
      </c>
    </row>
    <row r="688" spans="1:7" s="31" customFormat="1" ht="37.5" x14ac:dyDescent="0.3">
      <c r="A688" s="62" t="s">
        <v>537</v>
      </c>
      <c r="B688" s="72" t="s">
        <v>10</v>
      </c>
      <c r="C688" s="6" t="s">
        <v>11</v>
      </c>
      <c r="D688" s="5" t="s">
        <v>536</v>
      </c>
      <c r="E688" s="71"/>
      <c r="F688" s="83">
        <f t="shared" ref="F688:G688" si="298">+F689</f>
        <v>35295.4</v>
      </c>
      <c r="G688" s="83">
        <f t="shared" si="298"/>
        <v>35295.4</v>
      </c>
    </row>
    <row r="689" spans="1:7" s="27" customFormat="1" ht="37.5" x14ac:dyDescent="0.3">
      <c r="A689" s="53" t="s">
        <v>278</v>
      </c>
      <c r="B689" s="72" t="s">
        <v>10</v>
      </c>
      <c r="C689" s="6" t="s">
        <v>11</v>
      </c>
      <c r="D689" s="5" t="s">
        <v>417</v>
      </c>
      <c r="E689" s="73"/>
      <c r="F689" s="84">
        <f t="shared" ref="F689:G689" si="299">+F690</f>
        <v>35295.4</v>
      </c>
      <c r="G689" s="84">
        <f t="shared" si="299"/>
        <v>35295.4</v>
      </c>
    </row>
    <row r="690" spans="1:7" s="28" customFormat="1" ht="20.25" x14ac:dyDescent="0.3">
      <c r="A690" s="53" t="s">
        <v>167</v>
      </c>
      <c r="B690" s="72" t="s">
        <v>10</v>
      </c>
      <c r="C690" s="6" t="s">
        <v>11</v>
      </c>
      <c r="D690" s="5" t="s">
        <v>417</v>
      </c>
      <c r="E690" s="73" t="s">
        <v>12</v>
      </c>
      <c r="F690" s="83">
        <v>35295.4</v>
      </c>
      <c r="G690" s="83">
        <v>35295.4</v>
      </c>
    </row>
    <row r="691" spans="1:7" s="34" customFormat="1" ht="37.5" x14ac:dyDescent="0.3">
      <c r="A691" s="50" t="s">
        <v>16</v>
      </c>
      <c r="B691" s="72" t="s">
        <v>10</v>
      </c>
      <c r="C691" s="6" t="s">
        <v>11</v>
      </c>
      <c r="D691" s="6" t="s">
        <v>416</v>
      </c>
      <c r="E691" s="73"/>
      <c r="F691" s="84">
        <f t="shared" ref="F691:G691" si="300">+F692</f>
        <v>28167.1</v>
      </c>
      <c r="G691" s="84">
        <f t="shared" si="300"/>
        <v>28167.1</v>
      </c>
    </row>
    <row r="692" spans="1:7" s="35" customFormat="1" ht="20.25" x14ac:dyDescent="0.3">
      <c r="A692" s="53" t="s">
        <v>167</v>
      </c>
      <c r="B692" s="72" t="s">
        <v>10</v>
      </c>
      <c r="C692" s="6" t="s">
        <v>11</v>
      </c>
      <c r="D692" s="6" t="s">
        <v>416</v>
      </c>
      <c r="E692" s="73" t="s">
        <v>12</v>
      </c>
      <c r="F692" s="83">
        <v>28167.1</v>
      </c>
      <c r="G692" s="83">
        <v>28167.1</v>
      </c>
    </row>
    <row r="693" spans="1:7" s="33" customFormat="1" ht="20.25" x14ac:dyDescent="0.3">
      <c r="A693" s="54" t="s">
        <v>252</v>
      </c>
      <c r="B693" s="72" t="s">
        <v>10</v>
      </c>
      <c r="C693" s="6" t="s">
        <v>1</v>
      </c>
      <c r="D693" s="6"/>
      <c r="E693" s="73"/>
      <c r="F693" s="84">
        <f t="shared" ref="F693:G693" si="301">F694</f>
        <v>2452.1999999999998</v>
      </c>
      <c r="G693" s="84">
        <f t="shared" si="301"/>
        <v>2452.1999999999998</v>
      </c>
    </row>
    <row r="694" spans="1:7" s="34" customFormat="1" ht="56.25" x14ac:dyDescent="0.3">
      <c r="A694" s="50" t="s">
        <v>406</v>
      </c>
      <c r="B694" s="72" t="s">
        <v>10</v>
      </c>
      <c r="C694" s="6" t="s">
        <v>1</v>
      </c>
      <c r="D694" s="6" t="s">
        <v>251</v>
      </c>
      <c r="E694" s="73"/>
      <c r="F694" s="84">
        <f>+F695+F703</f>
        <v>2452.1999999999998</v>
      </c>
      <c r="G694" s="84">
        <f>+G695+G703</f>
        <v>2452.1999999999998</v>
      </c>
    </row>
    <row r="695" spans="1:7" s="34" customFormat="1" ht="37.5" x14ac:dyDescent="0.3">
      <c r="A695" s="53" t="s">
        <v>391</v>
      </c>
      <c r="B695" s="72" t="s">
        <v>10</v>
      </c>
      <c r="C695" s="6" t="s">
        <v>1</v>
      </c>
      <c r="D695" s="5" t="s">
        <v>405</v>
      </c>
      <c r="E695" s="73"/>
      <c r="F695" s="84">
        <f t="shared" ref="F695:G695" si="302">+F696</f>
        <v>2222.1999999999998</v>
      </c>
      <c r="G695" s="84">
        <f t="shared" si="302"/>
        <v>2222.1999999999998</v>
      </c>
    </row>
    <row r="696" spans="1:7" s="31" customFormat="1" ht="20.25" x14ac:dyDescent="0.3">
      <c r="A696" s="51" t="s">
        <v>253</v>
      </c>
      <c r="B696" s="72" t="s">
        <v>10</v>
      </c>
      <c r="C696" s="6" t="s">
        <v>1</v>
      </c>
      <c r="D696" s="5" t="s">
        <v>404</v>
      </c>
      <c r="E696" s="73"/>
      <c r="F696" s="84">
        <f t="shared" ref="F696:G696" si="303">+F697+F699+F701</f>
        <v>2222.1999999999998</v>
      </c>
      <c r="G696" s="84">
        <f t="shared" si="303"/>
        <v>2222.1999999999998</v>
      </c>
    </row>
    <row r="697" spans="1:7" s="31" customFormat="1" ht="20.25" x14ac:dyDescent="0.3">
      <c r="A697" s="50" t="s">
        <v>254</v>
      </c>
      <c r="B697" s="72" t="s">
        <v>10</v>
      </c>
      <c r="C697" s="6" t="s">
        <v>1</v>
      </c>
      <c r="D697" s="5" t="s">
        <v>415</v>
      </c>
      <c r="E697" s="73"/>
      <c r="F697" s="84">
        <f t="shared" ref="F697:G697" si="304">+F698</f>
        <v>700</v>
      </c>
      <c r="G697" s="84">
        <f t="shared" si="304"/>
        <v>700</v>
      </c>
    </row>
    <row r="698" spans="1:7" s="32" customFormat="1" ht="20.25" x14ac:dyDescent="0.3">
      <c r="A698" s="53" t="s">
        <v>167</v>
      </c>
      <c r="B698" s="72" t="s">
        <v>10</v>
      </c>
      <c r="C698" s="6" t="s">
        <v>1</v>
      </c>
      <c r="D698" s="5" t="s">
        <v>415</v>
      </c>
      <c r="E698" s="73" t="s">
        <v>12</v>
      </c>
      <c r="F698" s="83">
        <v>700</v>
      </c>
      <c r="G698" s="83">
        <v>700</v>
      </c>
    </row>
    <row r="699" spans="1:7" s="27" customFormat="1" ht="56.25" x14ac:dyDescent="0.3">
      <c r="A699" s="53" t="s">
        <v>269</v>
      </c>
      <c r="B699" s="72" t="s">
        <v>10</v>
      </c>
      <c r="C699" s="6" t="s">
        <v>1</v>
      </c>
      <c r="D699" s="5" t="s">
        <v>408</v>
      </c>
      <c r="E699" s="71"/>
      <c r="F699" s="84">
        <f t="shared" ref="F699:G699" si="305">+F700</f>
        <v>522.20000000000005</v>
      </c>
      <c r="G699" s="84">
        <f t="shared" si="305"/>
        <v>522.20000000000005</v>
      </c>
    </row>
    <row r="700" spans="1:7" s="28" customFormat="1" ht="20.25" x14ac:dyDescent="0.3">
      <c r="A700" s="53" t="s">
        <v>167</v>
      </c>
      <c r="B700" s="72" t="s">
        <v>10</v>
      </c>
      <c r="C700" s="6" t="s">
        <v>1</v>
      </c>
      <c r="D700" s="5" t="s">
        <v>408</v>
      </c>
      <c r="E700" s="71" t="s">
        <v>12</v>
      </c>
      <c r="F700" s="83">
        <v>522.20000000000005</v>
      </c>
      <c r="G700" s="83">
        <v>522.20000000000005</v>
      </c>
    </row>
    <row r="701" spans="1:7" s="31" customFormat="1" ht="56.25" x14ac:dyDescent="0.3">
      <c r="A701" s="51" t="s">
        <v>256</v>
      </c>
      <c r="B701" s="72" t="s">
        <v>10</v>
      </c>
      <c r="C701" s="6" t="s">
        <v>1</v>
      </c>
      <c r="D701" s="5" t="s">
        <v>407</v>
      </c>
      <c r="E701" s="73"/>
      <c r="F701" s="84">
        <f>+F702</f>
        <v>1000</v>
      </c>
      <c r="G701" s="84">
        <f>+G702</f>
        <v>1000</v>
      </c>
    </row>
    <row r="702" spans="1:7" s="32" customFormat="1" ht="20.25" x14ac:dyDescent="0.3">
      <c r="A702" s="53" t="s">
        <v>167</v>
      </c>
      <c r="B702" s="72" t="s">
        <v>10</v>
      </c>
      <c r="C702" s="6" t="s">
        <v>1</v>
      </c>
      <c r="D702" s="5" t="s">
        <v>407</v>
      </c>
      <c r="E702" s="73" t="s">
        <v>12</v>
      </c>
      <c r="F702" s="83">
        <v>1000</v>
      </c>
      <c r="G702" s="83">
        <v>1000</v>
      </c>
    </row>
    <row r="703" spans="1:7" s="31" customFormat="1" ht="20.25" x14ac:dyDescent="0.3">
      <c r="A703" s="53" t="s">
        <v>297</v>
      </c>
      <c r="B703" s="72" t="s">
        <v>10</v>
      </c>
      <c r="C703" s="6" t="s">
        <v>1</v>
      </c>
      <c r="D703" s="5" t="s">
        <v>412</v>
      </c>
      <c r="E703" s="73"/>
      <c r="F703" s="83">
        <f t="shared" ref="F703:G703" si="306">+F704+F707</f>
        <v>230</v>
      </c>
      <c r="G703" s="83">
        <f t="shared" si="306"/>
        <v>230</v>
      </c>
    </row>
    <row r="704" spans="1:7" s="31" customFormat="1" ht="20.25" x14ac:dyDescent="0.3">
      <c r="A704" s="51" t="s">
        <v>253</v>
      </c>
      <c r="B704" s="72" t="s">
        <v>10</v>
      </c>
      <c r="C704" s="6" t="s">
        <v>1</v>
      </c>
      <c r="D704" s="6" t="s">
        <v>414</v>
      </c>
      <c r="E704" s="73"/>
      <c r="F704" s="84">
        <f t="shared" ref="F704:G704" si="307">+F705</f>
        <v>50</v>
      </c>
      <c r="G704" s="84">
        <f t="shared" si="307"/>
        <v>50</v>
      </c>
    </row>
    <row r="705" spans="1:7" s="31" customFormat="1" ht="37.5" x14ac:dyDescent="0.3">
      <c r="A705" s="53" t="s">
        <v>255</v>
      </c>
      <c r="B705" s="72" t="s">
        <v>10</v>
      </c>
      <c r="C705" s="6" t="s">
        <v>1</v>
      </c>
      <c r="D705" s="5" t="s">
        <v>413</v>
      </c>
      <c r="E705" s="73"/>
      <c r="F705" s="84">
        <f t="shared" ref="F705:G705" si="308">+F706</f>
        <v>50</v>
      </c>
      <c r="G705" s="84">
        <f t="shared" si="308"/>
        <v>50</v>
      </c>
    </row>
    <row r="706" spans="1:7" s="32" customFormat="1" ht="20.25" x14ac:dyDescent="0.3">
      <c r="A706" s="53" t="s">
        <v>167</v>
      </c>
      <c r="B706" s="72" t="s">
        <v>10</v>
      </c>
      <c r="C706" s="6" t="s">
        <v>1</v>
      </c>
      <c r="D706" s="5" t="s">
        <v>413</v>
      </c>
      <c r="E706" s="73" t="s">
        <v>12</v>
      </c>
      <c r="F706" s="83">
        <v>50</v>
      </c>
      <c r="G706" s="83">
        <v>50</v>
      </c>
    </row>
    <row r="707" spans="1:7" s="31" customFormat="1" ht="20.25" x14ac:dyDescent="0.3">
      <c r="A707" s="53" t="s">
        <v>17</v>
      </c>
      <c r="B707" s="72" t="s">
        <v>10</v>
      </c>
      <c r="C707" s="6" t="s">
        <v>1</v>
      </c>
      <c r="D707" s="5" t="s">
        <v>411</v>
      </c>
      <c r="E707" s="73"/>
      <c r="F707" s="84">
        <f t="shared" ref="F707:G707" si="309">+F708</f>
        <v>180</v>
      </c>
      <c r="G707" s="84">
        <f t="shared" si="309"/>
        <v>180</v>
      </c>
    </row>
    <row r="708" spans="1:7" s="31" customFormat="1" ht="24.75" customHeight="1" x14ac:dyDescent="0.3">
      <c r="A708" s="53" t="s">
        <v>410</v>
      </c>
      <c r="B708" s="72" t="s">
        <v>10</v>
      </c>
      <c r="C708" s="6" t="s">
        <v>1</v>
      </c>
      <c r="D708" s="5" t="s">
        <v>409</v>
      </c>
      <c r="E708" s="73"/>
      <c r="F708" s="84">
        <f t="shared" ref="F708:G708" si="310">+F709</f>
        <v>180</v>
      </c>
      <c r="G708" s="84">
        <f t="shared" si="310"/>
        <v>180</v>
      </c>
    </row>
    <row r="709" spans="1:7" s="32" customFormat="1" ht="37.5" x14ac:dyDescent="0.3">
      <c r="A709" s="54" t="s">
        <v>174</v>
      </c>
      <c r="B709" s="72" t="s">
        <v>10</v>
      </c>
      <c r="C709" s="6" t="s">
        <v>1</v>
      </c>
      <c r="D709" s="5" t="s">
        <v>409</v>
      </c>
      <c r="E709" s="71" t="s">
        <v>175</v>
      </c>
      <c r="F709" s="83">
        <v>180</v>
      </c>
      <c r="G709" s="83">
        <v>180</v>
      </c>
    </row>
    <row r="710" spans="1:7" s="30" customFormat="1" ht="20.25" x14ac:dyDescent="0.3">
      <c r="A710" s="54" t="s">
        <v>257</v>
      </c>
      <c r="B710" s="72" t="s">
        <v>10</v>
      </c>
      <c r="C710" s="6" t="s">
        <v>18</v>
      </c>
      <c r="D710" s="6"/>
      <c r="E710" s="73"/>
      <c r="F710" s="84">
        <f t="shared" ref="F710:G711" si="311">+F711</f>
        <v>6309.2</v>
      </c>
      <c r="G710" s="84">
        <f t="shared" si="311"/>
        <v>6309.2</v>
      </c>
    </row>
    <row r="711" spans="1:7" s="31" customFormat="1" ht="56.25" x14ac:dyDescent="0.3">
      <c r="A711" s="50" t="s">
        <v>406</v>
      </c>
      <c r="B711" s="72" t="s">
        <v>10</v>
      </c>
      <c r="C711" s="6" t="s">
        <v>18</v>
      </c>
      <c r="D711" s="6" t="s">
        <v>251</v>
      </c>
      <c r="E711" s="73"/>
      <c r="F711" s="84">
        <f t="shared" si="311"/>
        <v>6309.2</v>
      </c>
      <c r="G711" s="84">
        <f t="shared" si="311"/>
        <v>6309.2</v>
      </c>
    </row>
    <row r="712" spans="1:7" s="31" customFormat="1" ht="37.5" x14ac:dyDescent="0.3">
      <c r="A712" s="53" t="s">
        <v>391</v>
      </c>
      <c r="B712" s="72" t="s">
        <v>10</v>
      </c>
      <c r="C712" s="6" t="s">
        <v>18</v>
      </c>
      <c r="D712" s="5" t="s">
        <v>405</v>
      </c>
      <c r="E712" s="71"/>
      <c r="F712" s="84">
        <f t="shared" ref="F712:G712" si="312">+F713</f>
        <v>6309.2</v>
      </c>
      <c r="G712" s="84">
        <f t="shared" si="312"/>
        <v>6309.2</v>
      </c>
    </row>
    <row r="713" spans="1:7" s="27" customFormat="1" ht="20.25" x14ac:dyDescent="0.3">
      <c r="A713" s="51" t="s">
        <v>253</v>
      </c>
      <c r="B713" s="72" t="s">
        <v>10</v>
      </c>
      <c r="C713" s="6" t="s">
        <v>18</v>
      </c>
      <c r="D713" s="5" t="s">
        <v>404</v>
      </c>
      <c r="E713" s="71"/>
      <c r="F713" s="84">
        <f t="shared" ref="F713:G713" si="313">+F714+F716</f>
        <v>6309.2</v>
      </c>
      <c r="G713" s="84">
        <f t="shared" si="313"/>
        <v>6309.2</v>
      </c>
    </row>
    <row r="714" spans="1:7" s="27" customFormat="1" ht="75" x14ac:dyDescent="0.3">
      <c r="A714" s="53" t="s">
        <v>258</v>
      </c>
      <c r="B714" s="72" t="s">
        <v>10</v>
      </c>
      <c r="C714" s="6" t="s">
        <v>18</v>
      </c>
      <c r="D714" s="5" t="s">
        <v>403</v>
      </c>
      <c r="E714" s="73"/>
      <c r="F714" s="84">
        <f t="shared" ref="F714:G714" si="314">+F715</f>
        <v>1915</v>
      </c>
      <c r="G714" s="84">
        <f t="shared" si="314"/>
        <v>1915</v>
      </c>
    </row>
    <row r="715" spans="1:7" s="28" customFormat="1" ht="20.25" x14ac:dyDescent="0.3">
      <c r="A715" s="53" t="s">
        <v>167</v>
      </c>
      <c r="B715" s="72" t="s">
        <v>10</v>
      </c>
      <c r="C715" s="6" t="s">
        <v>18</v>
      </c>
      <c r="D715" s="5" t="s">
        <v>403</v>
      </c>
      <c r="E715" s="73" t="s">
        <v>12</v>
      </c>
      <c r="F715" s="83">
        <v>1915</v>
      </c>
      <c r="G715" s="83">
        <v>1915</v>
      </c>
    </row>
    <row r="716" spans="1:7" s="27" customFormat="1" ht="43.5" customHeight="1" x14ac:dyDescent="0.3">
      <c r="A716" s="53" t="s">
        <v>288</v>
      </c>
      <c r="B716" s="72" t="s">
        <v>10</v>
      </c>
      <c r="C716" s="6" t="s">
        <v>18</v>
      </c>
      <c r="D716" s="5" t="s">
        <v>402</v>
      </c>
      <c r="E716" s="71"/>
      <c r="F716" s="84">
        <f>+F717</f>
        <v>4394.2</v>
      </c>
      <c r="G716" s="84">
        <f t="shared" ref="G716" si="315">+G717</f>
        <v>4394.2</v>
      </c>
    </row>
    <row r="717" spans="1:7" s="28" customFormat="1" ht="20.25" x14ac:dyDescent="0.3">
      <c r="A717" s="53" t="s">
        <v>167</v>
      </c>
      <c r="B717" s="72" t="s">
        <v>10</v>
      </c>
      <c r="C717" s="6" t="s">
        <v>18</v>
      </c>
      <c r="D717" s="5" t="s">
        <v>402</v>
      </c>
      <c r="E717" s="71" t="s">
        <v>12</v>
      </c>
      <c r="F717" s="83">
        <v>4394.2</v>
      </c>
      <c r="G717" s="83">
        <v>4394.2</v>
      </c>
    </row>
    <row r="718" spans="1:7" s="20" customFormat="1" ht="27.75" customHeight="1" x14ac:dyDescent="0.3">
      <c r="A718" s="64" t="s">
        <v>259</v>
      </c>
      <c r="B718" s="81" t="s">
        <v>124</v>
      </c>
      <c r="C718" s="14" t="s">
        <v>0</v>
      </c>
      <c r="D718" s="14"/>
      <c r="E718" s="79"/>
      <c r="F718" s="87">
        <f t="shared" ref="F718:G718" si="316">+F719</f>
        <v>3750</v>
      </c>
      <c r="G718" s="87">
        <f t="shared" si="316"/>
        <v>3750</v>
      </c>
    </row>
    <row r="719" spans="1:7" s="18" customFormat="1" ht="20.25" x14ac:dyDescent="0.3">
      <c r="A719" s="45" t="s">
        <v>260</v>
      </c>
      <c r="B719" s="72" t="s">
        <v>124</v>
      </c>
      <c r="C719" s="6" t="s">
        <v>1</v>
      </c>
      <c r="D719" s="6"/>
      <c r="E719" s="73"/>
      <c r="F719" s="84">
        <f t="shared" ref="F719:G723" si="317">+F720</f>
        <v>3750</v>
      </c>
      <c r="G719" s="84">
        <f t="shared" si="317"/>
        <v>3750</v>
      </c>
    </row>
    <row r="720" spans="1:7" s="3" customFormat="1" ht="60" customHeight="1" x14ac:dyDescent="0.3">
      <c r="A720" s="46" t="s">
        <v>295</v>
      </c>
      <c r="B720" s="72" t="s">
        <v>124</v>
      </c>
      <c r="C720" s="6" t="s">
        <v>1</v>
      </c>
      <c r="D720" s="6" t="s">
        <v>6</v>
      </c>
      <c r="E720" s="73"/>
      <c r="F720" s="84">
        <f t="shared" si="317"/>
        <v>3750</v>
      </c>
      <c r="G720" s="84">
        <f t="shared" si="317"/>
        <v>3750</v>
      </c>
    </row>
    <row r="721" spans="1:7" s="3" customFormat="1" ht="37.5" x14ac:dyDescent="0.3">
      <c r="A721" s="45" t="s">
        <v>326</v>
      </c>
      <c r="B721" s="72" t="s">
        <v>124</v>
      </c>
      <c r="C721" s="6" t="s">
        <v>1</v>
      </c>
      <c r="D721" s="6" t="s">
        <v>7</v>
      </c>
      <c r="E721" s="73"/>
      <c r="F721" s="84">
        <f t="shared" si="317"/>
        <v>3750</v>
      </c>
      <c r="G721" s="84">
        <f t="shared" si="317"/>
        <v>3750</v>
      </c>
    </row>
    <row r="722" spans="1:7" s="3" customFormat="1" ht="37.5" x14ac:dyDescent="0.3">
      <c r="A722" s="44" t="s">
        <v>8</v>
      </c>
      <c r="B722" s="72" t="s">
        <v>124</v>
      </c>
      <c r="C722" s="6" t="s">
        <v>1</v>
      </c>
      <c r="D722" s="6" t="s">
        <v>9</v>
      </c>
      <c r="E722" s="73"/>
      <c r="F722" s="84">
        <f t="shared" si="317"/>
        <v>3750</v>
      </c>
      <c r="G722" s="84">
        <f t="shared" si="317"/>
        <v>3750</v>
      </c>
    </row>
    <row r="723" spans="1:7" s="3" customFormat="1" ht="75" x14ac:dyDescent="0.3">
      <c r="A723" s="44" t="s">
        <v>261</v>
      </c>
      <c r="B723" s="72" t="s">
        <v>124</v>
      </c>
      <c r="C723" s="6" t="s">
        <v>1</v>
      </c>
      <c r="D723" s="6" t="s">
        <v>279</v>
      </c>
      <c r="E723" s="73"/>
      <c r="F723" s="84">
        <f t="shared" si="317"/>
        <v>3750</v>
      </c>
      <c r="G723" s="84">
        <f t="shared" si="317"/>
        <v>3750</v>
      </c>
    </row>
    <row r="724" spans="1:7" s="26" customFormat="1" ht="75" x14ac:dyDescent="0.3">
      <c r="A724" s="43" t="s">
        <v>83</v>
      </c>
      <c r="B724" s="72" t="s">
        <v>124</v>
      </c>
      <c r="C724" s="6" t="s">
        <v>1</v>
      </c>
      <c r="D724" s="6" t="s">
        <v>279</v>
      </c>
      <c r="E724" s="73" t="s">
        <v>84</v>
      </c>
      <c r="F724" s="83">
        <v>3750</v>
      </c>
      <c r="G724" s="83">
        <v>3750</v>
      </c>
    </row>
    <row r="725" spans="1:7" s="26" customFormat="1" ht="28.5" customHeight="1" thickBot="1" x14ac:dyDescent="0.35">
      <c r="A725" s="97" t="s">
        <v>555</v>
      </c>
      <c r="B725" s="88"/>
      <c r="C725" s="37"/>
      <c r="D725" s="37"/>
      <c r="E725" s="89"/>
      <c r="F725" s="90">
        <f>38228.6+5005.7+3500</f>
        <v>46734.299999999996</v>
      </c>
      <c r="G725" s="90">
        <f>77432.6+2714.8</f>
        <v>80147.400000000009</v>
      </c>
    </row>
    <row r="726" spans="1:7" s="8" customFormat="1" ht="28.15" customHeight="1" thickBot="1" x14ac:dyDescent="0.35">
      <c r="A726" s="91" t="s">
        <v>262</v>
      </c>
      <c r="B726" s="92"/>
      <c r="C726" s="93"/>
      <c r="D726" s="94"/>
      <c r="E726" s="95"/>
      <c r="F726" s="96">
        <f>SUM(F6+F162+F169+F213+F283+F352+F359+F549+F615+F631+F680+F718+F725)</f>
        <v>3137110.6000000006</v>
      </c>
      <c r="G726" s="96">
        <f>SUM(G6+G162+G169+G213+G283+G352+G359+G549+G615+G631+G680+G718+G725)</f>
        <v>3106560.9000000004</v>
      </c>
    </row>
  </sheetData>
  <mergeCells count="9">
    <mergeCell ref="E1:G1"/>
    <mergeCell ref="A2:G2"/>
    <mergeCell ref="F4:F5"/>
    <mergeCell ref="G4:G5"/>
    <mergeCell ref="A4:A5"/>
    <mergeCell ref="B4:B5"/>
    <mergeCell ref="C4:C5"/>
    <mergeCell ref="D4:D5"/>
    <mergeCell ref="E4:E5"/>
  </mergeCells>
  <pageMargins left="0.47244094488188981" right="0.23622047244094491" top="0.35433070866141736" bottom="0.19685039370078741" header="0.15748031496062992" footer="0.15748031496062992"/>
  <pageSetup paperSize="9" scale="6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 год</vt:lpstr>
      <vt:lpstr>'2026-2027 год'!Заголовки_для_печати</vt:lpstr>
      <vt:lpstr>'2026-2027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Светлана Черняева</cp:lastModifiedBy>
  <cp:lastPrinted>2024-11-13T08:11:37Z</cp:lastPrinted>
  <dcterms:created xsi:type="dcterms:W3CDTF">1999-06-08T04:12:56Z</dcterms:created>
  <dcterms:modified xsi:type="dcterms:W3CDTF">2024-11-14T13:21:30Z</dcterms:modified>
</cp:coreProperties>
</file>