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6.99\документы\Осиева\2025\ПРОЕКТ БЮДЖЕТА\Приложения на Думу\"/>
    </mc:Choice>
  </mc:AlternateContent>
  <bookViews>
    <workbookView xWindow="0" yWindow="0" windowWidth="19440" windowHeight="11040"/>
  </bookViews>
  <sheets>
    <sheet name="2025 год" sheetId="52" r:id="rId1"/>
  </sheets>
  <definedNames>
    <definedName name="_xlnm._FilterDatabase" localSheetId="0" hidden="1">'2025 год'!$A$6:$F$882</definedName>
    <definedName name="_xlnm.Print_Titles" localSheetId="0">'2025 год'!$4:$5</definedName>
    <definedName name="_xlnm.Print_Area" localSheetId="0">'2025 год'!$A$1:$F$882</definedName>
  </definedNames>
  <calcPr calcId="152511" iterate="1"/>
</workbook>
</file>

<file path=xl/calcChain.xml><?xml version="1.0" encoding="utf-8"?>
<calcChain xmlns="http://schemas.openxmlformats.org/spreadsheetml/2006/main">
  <c r="F138" i="52" l="1"/>
  <c r="F26" i="52" l="1"/>
  <c r="F51" i="52"/>
  <c r="F185" i="52"/>
  <c r="F239" i="52"/>
  <c r="F241" i="52"/>
  <c r="F323" i="52" l="1"/>
  <c r="F383" i="52"/>
  <c r="F391" i="52"/>
  <c r="F393" i="52"/>
  <c r="F395" i="52"/>
  <c r="F534" i="52"/>
  <c r="F554" i="52"/>
  <c r="F639" i="52"/>
  <c r="F679" i="52"/>
  <c r="F681" i="52"/>
  <c r="F826" i="52"/>
  <c r="F837" i="52"/>
  <c r="F858" i="52"/>
  <c r="F880" i="52" l="1"/>
  <c r="F879" i="52" s="1"/>
  <c r="F873" i="52"/>
  <c r="F871" i="52"/>
  <c r="F865" i="52"/>
  <c r="F864" i="52" s="1"/>
  <c r="F862" i="52"/>
  <c r="F861" i="52" s="1"/>
  <c r="F856" i="52"/>
  <c r="F854" i="52"/>
  <c r="F848" i="52"/>
  <c r="F843" i="52"/>
  <c r="F841" i="52"/>
  <c r="F840" i="52" s="1"/>
  <c r="F836" i="52"/>
  <c r="F835" i="52" s="1"/>
  <c r="F833" i="52"/>
  <c r="F832" i="52" s="1"/>
  <c r="F825" i="52"/>
  <c r="F821" i="52"/>
  <c r="F814" i="52"/>
  <c r="F813" i="52" s="1"/>
  <c r="F810" i="52"/>
  <c r="F809" i="52" s="1"/>
  <c r="F804" i="52"/>
  <c r="F803" i="52" s="1"/>
  <c r="F802" i="52" s="1"/>
  <c r="F798" i="52"/>
  <c r="F793" i="52"/>
  <c r="F787" i="52"/>
  <c r="F782" i="52"/>
  <c r="F775" i="52"/>
  <c r="F768" i="52"/>
  <c r="F766" i="52"/>
  <c r="F763" i="52"/>
  <c r="F757" i="52"/>
  <c r="F750" i="52"/>
  <c r="F748" i="52"/>
  <c r="F743" i="52"/>
  <c r="F742" i="52" s="1"/>
  <c r="F740" i="52"/>
  <c r="F737" i="52"/>
  <c r="F731" i="52"/>
  <c r="F727" i="52"/>
  <c r="F726" i="52" s="1"/>
  <c r="F722" i="52"/>
  <c r="F720" i="52"/>
  <c r="F718" i="52"/>
  <c r="F715" i="52"/>
  <c r="F713" i="52"/>
  <c r="F710" i="52"/>
  <c r="F696" i="52"/>
  <c r="F693" i="52"/>
  <c r="F691" i="52"/>
  <c r="F688" i="52"/>
  <c r="F686" i="52" s="1"/>
  <c r="F684" i="52" s="1"/>
  <c r="F669" i="52"/>
  <c r="F664" i="52"/>
  <c r="F659" i="52"/>
  <c r="F653" i="52"/>
  <c r="F651" i="52"/>
  <c r="F649" i="52"/>
  <c r="F647" i="52"/>
  <c r="F645" i="52"/>
  <c r="F642" i="52"/>
  <c r="F637" i="52"/>
  <c r="F634" i="52"/>
  <c r="F630" i="52"/>
  <c r="F626" i="52"/>
  <c r="F624" i="52"/>
  <c r="F618" i="52"/>
  <c r="F612" i="52"/>
  <c r="F608" i="52"/>
  <c r="F606" i="52"/>
  <c r="F604" i="52"/>
  <c r="F600" i="52"/>
  <c r="F598" i="52"/>
  <c r="F594" i="52"/>
  <c r="F592" i="52"/>
  <c r="F590" i="52"/>
  <c r="F588" i="52"/>
  <c r="F585" i="52"/>
  <c r="F579" i="52"/>
  <c r="F577" i="52"/>
  <c r="F574" i="52"/>
  <c r="F571" i="52"/>
  <c r="F567" i="52"/>
  <c r="F565" i="52"/>
  <c r="F561" i="52"/>
  <c r="F559" i="52"/>
  <c r="F557" i="52"/>
  <c r="F549" i="52"/>
  <c r="F546" i="52"/>
  <c r="F544" i="52"/>
  <c r="F541" i="52"/>
  <c r="F537" i="52"/>
  <c r="F528" i="52"/>
  <c r="F523" i="52"/>
  <c r="F517" i="52"/>
  <c r="F514" i="52"/>
  <c r="F512" i="52"/>
  <c r="F510" i="52"/>
  <c r="F507" i="52"/>
  <c r="F503" i="52"/>
  <c r="F502" i="52" s="1"/>
  <c r="F500" i="52"/>
  <c r="F498" i="52"/>
  <c r="F496" i="52"/>
  <c r="F493" i="52"/>
  <c r="F489" i="52"/>
  <c r="F488" i="52" s="1"/>
  <c r="F486" i="52"/>
  <c r="F484" i="52"/>
  <c r="F482" i="52"/>
  <c r="F480" i="52"/>
  <c r="F477" i="52"/>
  <c r="F475" i="52"/>
  <c r="F472" i="52"/>
  <c r="F470" i="52"/>
  <c r="F467" i="52"/>
  <c r="F465" i="52"/>
  <c r="F459" i="52"/>
  <c r="F454" i="52"/>
  <c r="F452" i="52"/>
  <c r="F450" i="52"/>
  <c r="F447" i="52"/>
  <c r="F443" i="52"/>
  <c r="F440" i="52"/>
  <c r="F436" i="52"/>
  <c r="F433" i="52"/>
  <c r="F431" i="52"/>
  <c r="F424" i="52"/>
  <c r="F423" i="52" s="1"/>
  <c r="F418" i="52"/>
  <c r="F410" i="52"/>
  <c r="F408" i="52"/>
  <c r="F405" i="52"/>
  <c r="F403" i="52"/>
  <c r="F397" i="52"/>
  <c r="F354" i="52" s="1"/>
  <c r="F389" i="52"/>
  <c r="F387" i="52"/>
  <c r="F385" i="52"/>
  <c r="F379" i="52"/>
  <c r="F377" i="52"/>
  <c r="F375" i="52"/>
  <c r="F372" i="52"/>
  <c r="F370" i="52"/>
  <c r="F367" i="52"/>
  <c r="F364" i="52"/>
  <c r="F362" i="52"/>
  <c r="F360" i="52"/>
  <c r="F351" i="52"/>
  <c r="F347" i="52"/>
  <c r="F344" i="52"/>
  <c r="F342" i="52"/>
  <c r="F331" i="52"/>
  <c r="F321" i="52"/>
  <c r="F319" i="52"/>
  <c r="F316" i="52"/>
  <c r="F313" i="52"/>
  <c r="F309" i="52"/>
  <c r="F307" i="52"/>
  <c r="F305" i="52"/>
  <c r="F303" i="52"/>
  <c r="F301" i="52"/>
  <c r="F298" i="52"/>
  <c r="F297" i="52" s="1"/>
  <c r="F292" i="52"/>
  <c r="F289" i="52"/>
  <c r="F286" i="52"/>
  <c r="F284" i="52"/>
  <c r="F277" i="52"/>
  <c r="F275" i="52"/>
  <c r="F271" i="52"/>
  <c r="F269" i="52"/>
  <c r="F267" i="52"/>
  <c r="F260" i="52"/>
  <c r="F254" i="52"/>
  <c r="F252" i="52"/>
  <c r="F250" i="52"/>
  <c r="F247" i="52"/>
  <c r="F232" i="52"/>
  <c r="F230" i="52"/>
  <c r="F227" i="52"/>
  <c r="F225" i="52"/>
  <c r="F222" i="52" s="1"/>
  <c r="F220" i="52" s="1"/>
  <c r="F216" i="52"/>
  <c r="F215" i="52" s="1"/>
  <c r="F213" i="52"/>
  <c r="F212" i="52" s="1"/>
  <c r="F207" i="52"/>
  <c r="F204" i="52"/>
  <c r="F201" i="52"/>
  <c r="F192" i="52"/>
  <c r="F178" i="52"/>
  <c r="F175" i="52"/>
  <c r="F173" i="52"/>
  <c r="F170" i="52"/>
  <c r="F168" i="52"/>
  <c r="F165" i="52"/>
  <c r="F162" i="52"/>
  <c r="F158" i="52"/>
  <c r="F156" i="52"/>
  <c r="F154" i="52"/>
  <c r="F149" i="52"/>
  <c r="F147" i="52"/>
  <c r="F145" i="52"/>
  <c r="F140" i="52"/>
  <c r="F135" i="52"/>
  <c r="F130" i="52"/>
  <c r="F126" i="52"/>
  <c r="F121" i="52"/>
  <c r="F119" i="52"/>
  <c r="F116" i="52"/>
  <c r="F114" i="52"/>
  <c r="F112" i="52"/>
  <c r="F110" i="52"/>
  <c r="F106" i="52"/>
  <c r="F103" i="52"/>
  <c r="F101" i="52"/>
  <c r="F96" i="52"/>
  <c r="F90" i="52"/>
  <c r="F88" i="52"/>
  <c r="F84" i="52"/>
  <c r="F81" i="52"/>
  <c r="F79" i="52"/>
  <c r="F75" i="52"/>
  <c r="F73" i="52"/>
  <c r="F70" i="52"/>
  <c r="F64" i="52"/>
  <c r="F63" i="52" s="1"/>
  <c r="F59" i="52"/>
  <c r="F57" i="52"/>
  <c r="F54" i="52"/>
  <c r="F45" i="52"/>
  <c r="F38" i="52"/>
  <c r="F35" i="52"/>
  <c r="F33" i="52"/>
  <c r="F29" i="52"/>
  <c r="F20" i="52"/>
  <c r="F17" i="52"/>
  <c r="F11" i="52"/>
  <c r="F10" i="52" s="1"/>
  <c r="F9" i="52" s="1"/>
  <c r="F8" i="52" s="1"/>
  <c r="F366" i="52" l="1"/>
  <c r="F442" i="52"/>
  <c r="F658" i="52"/>
  <c r="F695" i="52"/>
  <c r="F786" i="52"/>
  <c r="F847" i="52"/>
  <c r="F492" i="52"/>
  <c r="F533" i="52"/>
  <c r="F584" i="52"/>
  <c r="F709" i="52"/>
  <c r="F570" i="52" s="1"/>
  <c r="F78" i="52" s="1"/>
  <c r="F792" i="52"/>
  <c r="F346" i="52"/>
  <c r="F417" i="52"/>
  <c r="F536" i="52"/>
  <c r="F756" i="52"/>
  <c r="F774" i="52"/>
  <c r="F797" i="52"/>
  <c r="F820" i="52"/>
  <c r="F617" i="52" s="1"/>
  <c r="F350" i="52"/>
  <c r="F330" i="52" s="1"/>
  <c r="F611" i="52"/>
  <c r="F762" i="52"/>
  <c r="F730" i="52" s="1"/>
  <c r="F781" i="52"/>
  <c r="F878" i="52"/>
  <c r="F469" i="52"/>
  <c r="F765" i="52"/>
  <c r="F283" i="52"/>
  <c r="F134" i="52"/>
  <c r="F288" i="52"/>
  <c r="F105" i="52"/>
  <c r="F44" i="52" s="1"/>
  <c r="F118" i="52"/>
  <c r="F144" i="52"/>
  <c r="F143" i="52" s="1"/>
  <c r="F382" i="52"/>
  <c r="F374" i="52"/>
  <c r="F464" i="52"/>
  <c r="F690" i="52"/>
  <c r="F683" i="52" s="1"/>
  <c r="F274" i="52"/>
  <c r="F273" i="52" s="1"/>
  <c r="F229" i="52"/>
  <c r="F206" i="52" s="1"/>
  <c r="F597" i="52"/>
  <c r="F596" i="52" s="1"/>
  <c r="F736" i="52"/>
  <c r="F860" i="52"/>
  <c r="F678" i="52"/>
  <c r="F623" i="52"/>
  <c r="F359" i="52"/>
  <c r="F341" i="52" s="1"/>
  <c r="F369" i="52"/>
  <c r="F636" i="52"/>
  <c r="F712" i="52"/>
  <c r="F573" i="52" s="1"/>
  <c r="F266" i="52"/>
  <c r="F430" i="52"/>
  <c r="F747" i="52"/>
  <c r="F153" i="52"/>
  <c r="F152" i="52" s="1"/>
  <c r="F336" i="52" s="1"/>
  <c r="F335" i="52" s="1"/>
  <c r="F259" i="52" s="1"/>
  <c r="F717" i="52"/>
  <c r="F870" i="52"/>
  <c r="F869" i="52" s="1"/>
  <c r="F576" i="52"/>
  <c r="F479" i="52"/>
  <c r="F402" i="52"/>
  <c r="F125" i="52" s="1"/>
  <c r="F50" i="52"/>
  <c r="F300" i="52"/>
  <c r="F629" i="52"/>
  <c r="F540" i="52" s="1"/>
  <c r="F506" i="52" s="1"/>
  <c r="F446" i="52" s="1"/>
  <c r="F556" i="52"/>
  <c r="F72" i="52" s="1"/>
  <c r="F312" i="52"/>
  <c r="F311" i="52" s="1"/>
  <c r="F495" i="52"/>
  <c r="F587" i="52"/>
  <c r="F603" i="52"/>
  <c r="F644" i="52"/>
  <c r="F516" i="52" s="1"/>
  <c r="F853" i="52"/>
  <c r="F852" i="52" s="1"/>
  <c r="F831" i="52" s="1"/>
  <c r="F191" i="52"/>
  <c r="F211" i="52" s="1"/>
  <c r="F161" i="52"/>
  <c r="F246" i="52"/>
  <c r="F543" i="52"/>
  <c r="F509" i="52" s="1"/>
  <c r="F839" i="52"/>
  <c r="F532" i="52" l="1"/>
  <c r="F491" i="52"/>
  <c r="F676" i="52"/>
  <c r="F675" i="52" s="1"/>
  <c r="F25" i="52"/>
  <c r="F16" i="52" s="1"/>
  <c r="F668" i="52"/>
  <c r="F449" i="52"/>
  <c r="F167" i="52"/>
  <c r="F824" i="52"/>
  <c r="F439" i="52"/>
  <c r="F438" i="52" s="1"/>
  <c r="F663" i="52"/>
  <c r="F564" i="52"/>
  <c r="F133" i="52"/>
  <c r="F801" i="52"/>
  <c r="F416" i="52"/>
  <c r="F812" i="52"/>
  <c r="F755" i="52" s="1"/>
  <c r="F785" i="52"/>
  <c r="F868" i="52"/>
  <c r="F334" i="52"/>
  <c r="F333" i="52" s="1"/>
  <c r="F780" i="52"/>
  <c r="F622" i="52" s="1"/>
  <c r="F791" i="52"/>
  <c r="F527" i="52"/>
  <c r="F190" i="52"/>
  <c r="F83" i="52"/>
  <c r="F735" i="52"/>
  <c r="F474" i="52"/>
  <c r="F435" i="52" s="1"/>
  <c r="F353" i="52"/>
  <c r="F265" i="52"/>
  <c r="F296" i="52"/>
  <c r="F295" i="52" s="1"/>
  <c r="F142" i="52" s="1"/>
  <c r="F708" i="52"/>
  <c r="F657" i="52" s="1"/>
  <c r="F358" i="52"/>
  <c r="F340" i="52" s="1"/>
  <c r="F49" i="52"/>
  <c r="F48" i="52" s="1"/>
  <c r="F819" i="52"/>
  <c r="F725" i="52" s="1"/>
  <c r="F616" i="52" s="1"/>
  <c r="F282" i="52"/>
  <c r="F851" i="52"/>
  <c r="F830" i="52" s="1"/>
  <c r="F628" i="52"/>
  <c r="F463" i="52" l="1"/>
  <c r="F553" i="52"/>
  <c r="F69" i="52" s="1"/>
  <c r="F674" i="52"/>
  <c r="F583" i="52" s="1"/>
  <c r="F610" i="52"/>
  <c r="F569" i="52" s="1"/>
  <c r="F77" i="52" s="1"/>
  <c r="F818" i="52"/>
  <c r="F877" i="52"/>
  <c r="F184" i="52"/>
  <c r="F429" i="52"/>
  <c r="F779" i="52" s="1"/>
  <c r="F621" i="52" s="1"/>
  <c r="F264" i="52"/>
  <c r="F281" i="52"/>
  <c r="F458" i="52"/>
  <c r="F258" i="52"/>
  <c r="F95" i="52"/>
  <c r="F796" i="52" s="1"/>
  <c r="F539" i="52"/>
  <c r="F505" i="52" s="1"/>
  <c r="F790" i="52"/>
  <c r="F734" i="52" s="1"/>
  <c r="F563" i="52"/>
  <c r="F522" i="52"/>
  <c r="F823" i="52"/>
  <c r="F422" i="52"/>
  <c r="F445" i="52"/>
  <c r="F132" i="52"/>
  <c r="F552" i="52" l="1"/>
  <c r="F68" i="52" s="1"/>
  <c r="F67" i="52" s="1"/>
  <c r="F531" i="52"/>
  <c r="F462" i="52" s="1"/>
  <c r="F795" i="52"/>
  <c r="F760" i="52" s="1"/>
  <c r="F773" i="52"/>
  <c r="F706" i="52"/>
  <c r="F704" i="52" s="1"/>
  <c r="F702" i="52" s="1"/>
  <c r="F700" i="52" s="1"/>
  <c r="F699" i="52" s="1"/>
  <c r="F698" i="52" s="1"/>
  <c r="F602" i="52" s="1"/>
  <c r="F421" i="52"/>
  <c r="F401" i="52"/>
  <c r="F257" i="52"/>
  <c r="F160" i="52"/>
  <c r="F151" i="52" s="1"/>
  <c r="F238" i="52"/>
  <c r="F846" i="52"/>
  <c r="F551" i="52" l="1"/>
  <c r="F673" i="52"/>
  <c r="F656" i="52" s="1"/>
  <c r="F582" i="52" s="1"/>
  <c r="F808" i="52"/>
  <c r="F526" i="52" s="1"/>
  <c r="F400" i="52"/>
  <c r="F381" i="52"/>
  <c r="F329" i="52" s="1"/>
  <c r="F772" i="52"/>
  <c r="F761" i="52"/>
  <c r="F729" i="52" s="1"/>
  <c r="F667" i="52" s="1"/>
  <c r="F349" i="52"/>
  <c r="F428" i="52" s="1"/>
  <c r="F219" i="52"/>
  <c r="F200" i="52" s="1"/>
  <c r="F724" i="52" l="1"/>
  <c r="F124" i="52"/>
  <c r="F357" i="52"/>
  <c r="F746" i="52"/>
  <c r="F666" i="52"/>
  <c r="F615" i="52" s="1"/>
  <c r="F183" i="52"/>
  <c r="F457" i="52"/>
  <c r="F745" i="52" l="1"/>
  <c r="F662" i="52"/>
  <c r="F245" i="52"/>
  <c r="F182" i="52"/>
  <c r="F94" i="52"/>
  <c r="F339" i="52"/>
  <c r="F93" i="52" l="1"/>
  <c r="F43" i="52"/>
  <c r="F845" i="52"/>
  <c r="F661" i="52"/>
  <c r="F521" i="52"/>
  <c r="F328" i="52"/>
  <c r="F123" i="52" s="1"/>
  <c r="F807" i="52" l="1"/>
  <c r="F754" i="52"/>
  <c r="F520" i="52"/>
  <c r="F237" i="52"/>
  <c r="F42" i="52"/>
  <c r="F24" i="52"/>
  <c r="F236" i="52" l="1"/>
  <c r="F218" i="52"/>
  <c r="F23" i="52"/>
  <c r="F15" i="52"/>
  <c r="F525" i="52"/>
  <c r="F456" i="52" s="1"/>
  <c r="F415" i="52" s="1"/>
  <c r="F244" i="52" l="1"/>
  <c r="F210" i="52"/>
  <c r="F199" i="52"/>
  <c r="F196" i="52" s="1"/>
  <c r="F195" i="52" s="1"/>
  <c r="F194" i="52" s="1"/>
  <c r="F14" i="52"/>
  <c r="F209" i="52" l="1"/>
  <c r="F189" i="52"/>
  <c r="F188" i="52" s="1"/>
  <c r="F7" i="52"/>
  <c r="F13" i="52"/>
  <c r="F22" i="52"/>
  <c r="F41" i="52"/>
  <c r="F47" i="52"/>
  <c r="F62" i="52"/>
  <c r="F66" i="52"/>
  <c r="F181" i="52"/>
  <c r="F180" i="52" s="1"/>
  <c r="F235" i="52"/>
  <c r="F243" i="52"/>
  <c r="F256" i="52"/>
  <c r="F263" i="52"/>
  <c r="F280" i="52"/>
  <c r="F294" i="52"/>
  <c r="F327" i="52"/>
  <c r="F338" i="52"/>
  <c r="F356" i="52"/>
  <c r="F399" i="52"/>
  <c r="F414" i="52"/>
  <c r="F420" i="52"/>
  <c r="F427" i="52"/>
  <c r="F461" i="52"/>
  <c r="F530" i="52"/>
  <c r="F581" i="52"/>
  <c r="F620" i="52"/>
  <c r="F672" i="52"/>
  <c r="F733" i="52"/>
  <c r="F753" i="52"/>
  <c r="F759" i="52"/>
  <c r="F771" i="52"/>
  <c r="F778" i="52"/>
  <c r="F817" i="52"/>
  <c r="F829" i="52"/>
  <c r="F850" i="52"/>
  <c r="F867" i="52"/>
  <c r="F876" i="52"/>
  <c r="F875" i="52" s="1"/>
  <c r="F187" i="52" l="1"/>
  <c r="F234" i="52"/>
  <c r="F752" i="52"/>
  <c r="F671" i="52"/>
  <c r="F426" i="52"/>
  <c r="F770" i="52"/>
  <c r="F413" i="52"/>
  <c r="F326" i="52"/>
  <c r="F6" i="52"/>
  <c r="F828" i="52"/>
  <c r="F882" i="52" l="1"/>
</calcChain>
</file>

<file path=xl/sharedStrings.xml><?xml version="1.0" encoding="utf-8"?>
<sst xmlns="http://schemas.openxmlformats.org/spreadsheetml/2006/main" count="3796" uniqueCount="700">
  <si>
    <t>00</t>
  </si>
  <si>
    <t>02</t>
  </si>
  <si>
    <t>РЗ</t>
  </si>
  <si>
    <t>ПР</t>
  </si>
  <si>
    <t>КВР</t>
  </si>
  <si>
    <t>КЦСР</t>
  </si>
  <si>
    <t>11 0 00 00000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</si>
  <si>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</si>
  <si>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</si>
  <si>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</si>
  <si>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</si>
  <si>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</si>
  <si>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</si>
  <si>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</si>
  <si>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</si>
  <si>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>18 0 00 00000</t>
  </si>
  <si>
    <t xml:space="preserve">Дотация на реализацию расходных обязательств в части обеспечения оплаты труда 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</si>
  <si>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</si>
  <si>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</si>
  <si>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</si>
  <si>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</si>
  <si>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</si>
  <si>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</si>
  <si>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</si>
  <si>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</si>
  <si>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</si>
  <si>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</si>
  <si>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</si>
  <si>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</si>
  <si>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</si>
  <si>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</si>
  <si>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</si>
  <si>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</si>
  <si>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</si>
  <si>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</si>
  <si>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</si>
  <si>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</si>
  <si>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</si>
  <si>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</si>
  <si>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Организация деятельности органов власти</t>
  </si>
  <si>
    <t xml:space="preserve">Обеспечение деятельности Великоустюгской Думы </t>
  </si>
  <si>
    <t>04</t>
  </si>
  <si>
    <t>Обеспечение деятельности аппарата управления администрации округа</t>
  </si>
  <si>
    <t>Единая субвенция на осуществление отдельных государственных полномочий в сфере административных отношений</t>
  </si>
  <si>
    <t>Единая субвенция на осуществление отдельных государственных полномочий в сфере охраны окружающей среды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</si>
  <si>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</si>
  <si>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</si>
  <si>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</si>
  <si>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</si>
  <si>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</si>
  <si>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 xml:space="preserve">Обеспечение деятельности контрольно-счетной палаты </t>
  </si>
  <si>
    <t>Обеспечение выполнения функций финансового управления администрации муниципального округа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</si>
  <si>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</si>
  <si>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</si>
  <si>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</si>
  <si>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</si>
  <si>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</si>
  <si>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</si>
  <si>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</si>
  <si>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</si>
  <si>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Проведение мероприятий и участие в них</t>
  </si>
  <si>
    <t xml:space="preserve">Укрепление материально-технической базы </t>
  </si>
  <si>
    <t>Осуществление отдельных государственных полномочий в сфере архивного дела</t>
  </si>
  <si>
    <t>Расходы на выплаты персоналу казённых учреждений</t>
  </si>
  <si>
    <t>110</t>
  </si>
  <si>
    <t>Совершенствование системы и правовое регулирование служебной деятельности работников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</si>
  <si>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</si>
  <si>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Премии и гранты</t>
  </si>
  <si>
    <t>350</t>
  </si>
  <si>
    <t>Содержание муниципального казенного учреждения "Горстройзаказчик"</t>
  </si>
  <si>
    <t>Хозяйственное обслуживание аппарата управления</t>
  </si>
  <si>
    <t>Обеспечение централизованного ведения бюджетного (бухгалтерского) учета</t>
  </si>
  <si>
    <t>Расходы на выплаты персоналу казенных учреждений</t>
  </si>
  <si>
    <t>23 0 00 00000</t>
  </si>
  <si>
    <t xml:space="preserve">Расходы на обеспечение функций муниципальных органов </t>
  </si>
  <si>
    <t>Содержание муниципального имущества, в том числе объектов казны</t>
  </si>
  <si>
    <t>Проведение мероприятий по описанию границ населенных пунктов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</si>
  <si>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</si>
  <si>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</si>
  <si>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</si>
  <si>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</si>
  <si>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</si>
  <si>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</si>
  <si>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07 0 00 00000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</si>
  <si>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</si>
  <si>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</si>
  <si>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</si>
  <si>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</si>
  <si>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</si>
  <si>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Резерв материальных ресурсов</t>
  </si>
  <si>
    <t>14</t>
  </si>
  <si>
    <t>Развитие  АПК «Безопасный город»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</si>
  <si>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</si>
  <si>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</si>
  <si>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</si>
  <si>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</si>
  <si>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</si>
  <si>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</si>
  <si>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</si>
  <si>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 xml:space="preserve">Социальная поддержка </t>
  </si>
  <si>
    <t xml:space="preserve">03 </t>
  </si>
  <si>
    <t xml:space="preserve">Профилактика безнадзорности, правонарушений и преступлений несовершеннолетних </t>
  </si>
  <si>
    <t>НАЦИОНАЛЬНАЯ ЭКОНОМИКА</t>
  </si>
  <si>
    <t>Общеэкономические вопросы</t>
  </si>
  <si>
    <t>Мероприятия по обеспечению безопасности</t>
  </si>
  <si>
    <t>Сельское хозяйство и рыболовство</t>
  </si>
  <si>
    <t>26 0 00 00000</t>
  </si>
  <si>
    <t>Отдельные мероприятия программы</t>
  </si>
  <si>
    <t>Проведение конкурсов профессионального мастерства в отрасли сельского хозяйства</t>
  </si>
  <si>
    <t xml:space="preserve">Выполнение работ по предотвращению распространения сорного растения борщевик Сосновского </t>
  </si>
  <si>
    <t>Водное хозяйство</t>
  </si>
  <si>
    <t>Расходы, связанные с эксплуатацией гидротехнических сооружений</t>
  </si>
  <si>
    <t>Транспорт</t>
  </si>
  <si>
    <t>08</t>
  </si>
  <si>
    <t>15 0 00 00000</t>
  </si>
  <si>
    <t>Мероприятия в области  транспорта</t>
  </si>
  <si>
    <t>Возмещение убытков по перевозке пассажиров автомобильным транспортом по социально-значимым маршрутам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</si>
  <si>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</si>
  <si>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</si>
  <si>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 xml:space="preserve">Расходы на организацию речных перевозок </t>
  </si>
  <si>
    <t>Обеспечение транспортного обслуживания пассажиров внутренним водным транспортом</t>
  </si>
  <si>
    <t>Дорожное хозяйство (дорожные фонды)</t>
  </si>
  <si>
    <t>09</t>
  </si>
  <si>
    <t>15 1 00 00000</t>
  </si>
  <si>
    <t>Капитальные расходы, ремонты, в том числе проектно-изыскательские работы</t>
  </si>
  <si>
    <t>15 1 10 00000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</si>
  <si>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</si>
  <si>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</si>
  <si>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</si>
  <si>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Содержание автомобильных дорог с привлечением средств Дорожного фонда области</t>
  </si>
  <si>
    <t>Другие вопросы в области национальной экономики</t>
  </si>
  <si>
    <t>12</t>
  </si>
  <si>
    <t>19 0 00 00000</t>
  </si>
  <si>
    <t>19 1 00 00000</t>
  </si>
  <si>
    <t>19 1 40 00000</t>
  </si>
  <si>
    <t>19 1 40 10001</t>
  </si>
  <si>
    <t>19 2 00 00000</t>
  </si>
  <si>
    <t>19 2 40 00000</t>
  </si>
  <si>
    <t>Возмещение части затрат за проезд вдоль  магистрального газопровода при доставке продовольственных товаров</t>
  </si>
  <si>
    <t>Возмещение части затрат за услуги паромной переправы при доставке продовольственных товаров автомобильным транспортом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</si>
  <si>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</si>
  <si>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ЖИЛИЩНО- КОММУНАЛЬНОЕ ХОЗЯЙСТВО</t>
  </si>
  <si>
    <t>Жилищное хозяйство</t>
  </si>
  <si>
    <t>17 0 00 00000</t>
  </si>
  <si>
    <t>410</t>
  </si>
  <si>
    <t>17 3 00 00000</t>
  </si>
  <si>
    <t>17 3 10 00000</t>
  </si>
  <si>
    <t>Капитальный ремонт и ремонт объектов жилищного фонда</t>
  </si>
  <si>
    <t>17 3 10 00001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</si>
  <si>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</si>
  <si>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</si>
  <si>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</si>
  <si>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Капитальный ремонт и ремонт объектов коммунальной инфраструктуры</t>
  </si>
  <si>
    <t>Расходы на содержание систем коммунальной инфраструктуры</t>
  </si>
  <si>
    <t>Благоустройство</t>
  </si>
  <si>
    <t>17 1 00 00000</t>
  </si>
  <si>
    <t>17 1 10 00000</t>
  </si>
  <si>
    <t>Подготовка проектно-сметной документации</t>
  </si>
  <si>
    <t>17 1 10 00001</t>
  </si>
  <si>
    <t>Организация сбора и вывоза твердых коммунальных отходов</t>
  </si>
  <si>
    <t>Выполнение работ по озеленению территории</t>
  </si>
  <si>
    <t>Обеспечение мероприятий по содержанию мест массового отдыха</t>
  </si>
  <si>
    <t>Организация и содержание мест захоронения</t>
  </si>
  <si>
    <t>Прочие работы по благоустройству территории округа</t>
  </si>
  <si>
    <t>Обеспечение организации и обслуживания уличного освещения с привлечением субсидии областного бюджета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</si>
  <si>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</si>
  <si>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</si>
  <si>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</si>
  <si>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</si>
  <si>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ОБРАЗОВАНИЕ</t>
  </si>
  <si>
    <t>07</t>
  </si>
  <si>
    <t xml:space="preserve">Дошкольное образование </t>
  </si>
  <si>
    <t xml:space="preserve"> 01 0 00 00000 </t>
  </si>
  <si>
    <t>01 1 00 00000</t>
  </si>
  <si>
    <t>Бюджетные инвестиции</t>
  </si>
  <si>
    <t>01 1 20 00000</t>
  </si>
  <si>
    <t>Приобретение мебели, оборудования</t>
  </si>
  <si>
    <t>01 1 20 74070</t>
  </si>
  <si>
    <t>01 1 50 00000</t>
  </si>
  <si>
    <t>01 1 60 00000</t>
  </si>
  <si>
    <t>Субсидии бюджетным учреждениям</t>
  </si>
  <si>
    <t>01 1 60 S1490</t>
  </si>
  <si>
    <t>Общее образование</t>
  </si>
  <si>
    <t>01 0 00 00000</t>
  </si>
  <si>
    <t>01 2 00 00000</t>
  </si>
  <si>
    <t>01 2 10 00000</t>
  </si>
  <si>
    <t>01 2 10 00001</t>
  </si>
  <si>
    <t>01 2 20 00000</t>
  </si>
  <si>
    <t>01 2 20 00001</t>
  </si>
  <si>
    <t>01 2 30 00000</t>
  </si>
  <si>
    <t>01 2 30 00001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</si>
  <si>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</si>
  <si>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</si>
  <si>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</si>
  <si>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</si>
  <si>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Дополнительное образование детей</t>
  </si>
  <si>
    <t>01 3 00 00000</t>
  </si>
  <si>
    <t>01 3 40 00000</t>
  </si>
  <si>
    <t>01 3 40 00001</t>
  </si>
  <si>
    <t>01 3 50 00000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</si>
  <si>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</si>
  <si>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</si>
  <si>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</si>
  <si>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02 0 00 00000</t>
  </si>
  <si>
    <t>02 3 00 00000</t>
  </si>
  <si>
    <t>Приобретение музыкальных инструментов</t>
  </si>
  <si>
    <t>02 3 30 00000</t>
  </si>
  <si>
    <t>02 3 30 00001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</si>
  <si>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</si>
  <si>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</si>
  <si>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</si>
  <si>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02 3 40 00002</t>
  </si>
  <si>
    <t>02 3 50 00000</t>
  </si>
  <si>
    <t>02 3 50 10001</t>
  </si>
  <si>
    <t xml:space="preserve">Молодежная политика 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</si>
  <si>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</si>
  <si>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Патриотическое и духовно-нравственное воспитание детей и молодёжи</t>
  </si>
  <si>
    <t>Содействие в участии талантливой молодёжи в мероприятиях, обучении за пределами округа</t>
  </si>
  <si>
    <t>Поощрение именными стипендиями Главы округа наиболее одарённых обучающихся и студентов</t>
  </si>
  <si>
    <t>Премии за заслуги в сфере молодёжной политики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</si>
  <si>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</si>
  <si>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</si>
  <si>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Содействие в организации деятельности Молодёжного парламента Великоустюгского муниципального округа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</si>
  <si>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</si>
  <si>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</si>
  <si>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</si>
  <si>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Проведение мероприятий, конференций в рамках повышения мастерства педагогических и руководящих работников</t>
  </si>
  <si>
    <t>Мероприятия по проведению оздоровительной кампании детей</t>
  </si>
  <si>
    <t>Обеспечение деятельности управления образования</t>
  </si>
  <si>
    <t xml:space="preserve">Выплата компенсации транспортных расходов </t>
  </si>
  <si>
    <t>Единовременное пособие молодым специалистам</t>
  </si>
  <si>
    <t>Выплаты стипендий студентам</t>
  </si>
  <si>
    <t>Стипендии</t>
  </si>
  <si>
    <t>340</t>
  </si>
  <si>
    <t>02 3 60 00000</t>
  </si>
  <si>
    <t>02 3 60 00001</t>
  </si>
  <si>
    <t>КУЛЬТУРА, КИНЕМАТОГРАФИЯ</t>
  </si>
  <si>
    <t xml:space="preserve">Культура </t>
  </si>
  <si>
    <t>02 1 00 00000</t>
  </si>
  <si>
    <t>02 1 10 00000</t>
  </si>
  <si>
    <t>02 1 10 00001</t>
  </si>
  <si>
    <t>Ремонты в рамках реализации проекта «Сельская библиотека»</t>
  </si>
  <si>
    <t>02 1 10 S1960</t>
  </si>
  <si>
    <t>02 1 20 00000</t>
  </si>
  <si>
    <t>Комплектование библиотечных фондов</t>
  </si>
  <si>
    <t>02 1 20 00002</t>
  </si>
  <si>
    <t>02 1 20 S1960</t>
  </si>
  <si>
    <t>Организация информационно-просветительских мероприятий</t>
  </si>
  <si>
    <t>Повышение квалификации кадрового состава учреждения</t>
  </si>
  <si>
    <t>02 2 00 00000</t>
  </si>
  <si>
    <t>02 2 40 00000</t>
  </si>
  <si>
    <t>Организация и проведение культурно-массовых мероприятий, посвящённых праздничным датам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</si>
  <si>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</si>
  <si>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</si>
  <si>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Проведение обучающих семинаров в рамках проекта «Электронный гражданин»</t>
  </si>
  <si>
    <t>Другие вопросы в области культуры, кинематографии</t>
  </si>
  <si>
    <t>Обеспечение деятельности аппарата управления культуры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</si>
  <si>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</si>
  <si>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</si>
  <si>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</si>
  <si>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Другие вопросы в области здравоохранения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</si>
  <si>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</si>
  <si>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</si>
  <si>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</si>
  <si>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</si>
  <si>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Публичные нормативные социальные выплаты гражданам</t>
  </si>
  <si>
    <t>310</t>
  </si>
  <si>
    <t>Социальное обеспечение населения</t>
  </si>
  <si>
    <t>Выплаты почётным гражданам Великоустюгского муниципального округа</t>
  </si>
  <si>
    <t>Публичные нормативные выплаты гражданам несоциального характера</t>
  </si>
  <si>
    <t>330</t>
  </si>
  <si>
    <t>17 3 60 00000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</si>
  <si>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</si>
  <si>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</si>
  <si>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</si>
  <si>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</si>
  <si>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Физическая культура</t>
  </si>
  <si>
    <t>12 0 00 00000</t>
  </si>
  <si>
    <t>Массовый спорт</t>
  </si>
  <si>
    <t>Мероприятия в области физической культуры и спорта</t>
  </si>
  <si>
    <t>Организация и проведение мероприятий округа</t>
  </si>
  <si>
    <t>Повышение квалификации в области физической культуры и спорта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</si>
  <si>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</si>
  <si>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</si>
  <si>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</si>
  <si>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</si>
  <si>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</si>
  <si>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</si>
  <si>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</si>
  <si>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Проведение ремонтов учреждений физической культуры и спорта</t>
  </si>
  <si>
    <t>Другие вопросы в области национальной безопасности и правоохранительной деятельности</t>
  </si>
  <si>
    <t>Предоставление финансовой поддержки членам народных дружин, участвующим в профилактике и (или) тушении пожаров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</si>
  <si>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</si>
  <si>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</si>
  <si>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</si>
  <si>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Предоставление субсидий на улучшение жилищных условий граждан, проживающих на сельских территориях </t>
  </si>
  <si>
    <t>Реализация мероприятий по модернизации школьных систем образования</t>
  </si>
  <si>
    <t>Создание условий для занятия инвалидов, лиц с ограниченными возможностями здоровья физической культурой и спортом</t>
  </si>
  <si>
    <t>02 3 50 70030</t>
  </si>
  <si>
    <t>17 3 60 S1750</t>
  </si>
  <si>
    <t>Мероприятия по приспособлению жилого помещения и общего имущества в многоквартирном доме с учётом потребностей инвалидов</t>
  </si>
  <si>
    <t>Возмещение части затрат  организаций коммунального комплекса</t>
  </si>
  <si>
    <t>02 1 20 S1961</t>
  </si>
  <si>
    <t>Реализация дополнительных общеразвивающих программ по виду спорта "Самбо"</t>
  </si>
  <si>
    <t>01 3 50 70030</t>
  </si>
  <si>
    <t>19 3 00 00000</t>
  </si>
  <si>
    <t>19 3 40 00000</t>
  </si>
  <si>
    <t xml:space="preserve">Выполнение работ  по содержанию тротуаров и общественных территорий </t>
  </si>
  <si>
    <t>Содержание муниципального бюджетного учреждение "Благоустройство"</t>
  </si>
  <si>
    <t>01 1 20 S1180</t>
  </si>
  <si>
    <t>Финансовое обеспечение МБУ ДО "Спортивная школа Великоустюгского округа"</t>
  </si>
  <si>
    <t>Капитальные расходы, ремонты, в том числе проектно-изыскательные работы</t>
  </si>
  <si>
    <t>11 2 90 10003</t>
  </si>
  <si>
    <t xml:space="preserve">Обеспечение деятельности аппарата управления строительства и жилищно-коммунального хозяйства </t>
  </si>
  <si>
    <t>Комплектование книжных фондов школьных библиотек</t>
  </si>
  <si>
    <t>01 2 20 00002</t>
  </si>
  <si>
    <t>01 2 20 00003</t>
  </si>
  <si>
    <t>Поддержка общеобразовательных организаций по результатам единого государственного экзамена</t>
  </si>
  <si>
    <t xml:space="preserve">Предоставление государственной поддержки (социальных выплат) молодым семьям на приобретение (строительство) жилья </t>
  </si>
  <si>
    <t>Наименование расходов</t>
  </si>
  <si>
    <t>тыс. рублей</t>
  </si>
  <si>
    <t>Подготовка и проведение официальных приёмов Главы Великоустюгского муниципального округа</t>
  </si>
  <si>
    <t>Оказание содействия лицам, оказавшимся в трудной жизненной ситуации в их трудовой занятости</t>
  </si>
  <si>
    <t>Выполнение работ по распоряжению земельными участками</t>
  </si>
  <si>
    <t>Выполнение работ по распоряжению имуществом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</si>
  <si>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</si>
  <si>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02 1 20 00001</t>
  </si>
  <si>
    <t>Подготовка спортивного резерва для спортивных сборных команд Вологодской области</t>
  </si>
  <si>
    <t>02 1 30 00000</t>
  </si>
  <si>
    <t>Организация школьных музеев</t>
  </si>
  <si>
    <t>Возмещение части затрат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</si>
  <si>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Проектирование и строительство распределительных газовых сетей</t>
  </si>
  <si>
    <t>Возмещение части затрат на горюче-смазочные материалы на доставку товаров в «социально-значимые» магазины</t>
  </si>
  <si>
    <t>17 1 10 S1553</t>
  </si>
  <si>
    <t>Обустройство детских и спортивных площадок</t>
  </si>
  <si>
    <t>02 1 30 S1570</t>
  </si>
  <si>
    <t>Возмещение части затрат на приобретение мобильных пунктов быстрого питания</t>
  </si>
  <si>
    <t>Субсидии автономным учреждениям</t>
  </si>
  <si>
    <t>620</t>
  </si>
  <si>
    <t>Организация питания отдельных категорий обучающихся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</si>
  <si>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округе»</t>
  </si>
  <si>
    <t>11 3 00 00000</t>
  </si>
  <si>
    <t>Реализация процессных мероприятий</t>
  </si>
  <si>
    <t>11 3 50 00000</t>
  </si>
  <si>
    <t>11 3 50 20001</t>
  </si>
  <si>
    <t>11 3 50 70030</t>
  </si>
  <si>
    <t>11 3 40 00000</t>
  </si>
  <si>
    <t>11 3 40 10001</t>
  </si>
  <si>
    <t xml:space="preserve">Мероприятия по совершенствованию муниципального управления и повышению престижа муниципальной службы </t>
  </si>
  <si>
    <t>11 3 50 20002</t>
  </si>
  <si>
    <t>11 3 50 20003</t>
  </si>
  <si>
    <t>11 3 50 72311</t>
  </si>
  <si>
    <t>11 3 50 72315</t>
  </si>
  <si>
    <t xml:space="preserve">Единая субвенция на осуществление отдельных государственных полномочий по организации и осуществлению деятельности по опеке и попечительству </t>
  </si>
  <si>
    <t>11 3 50 51200</t>
  </si>
  <si>
    <t>Муниципальная программа «Управление муниципальными финансами Великоустюгского муниципального округа»</t>
  </si>
  <si>
    <t>18 3 50 00000</t>
  </si>
  <si>
    <t>18 3 00 00000</t>
  </si>
  <si>
    <t>18 3 50 20001</t>
  </si>
  <si>
    <t>18 3 50 20002</t>
  </si>
  <si>
    <t>18 3 50 70030</t>
  </si>
  <si>
    <t>18 3 50 72312</t>
  </si>
  <si>
    <t>Единая субвенция на осуществление полномочий в сфере регулирования цен (тарифов)</t>
  </si>
  <si>
    <t>11 3 40 10002</t>
  </si>
  <si>
    <t>11 3 40 10003</t>
  </si>
  <si>
    <t>11 3 50 10002</t>
  </si>
  <si>
    <t>11 3 50 72250</t>
  </si>
  <si>
    <t>Осуществление отдельных государственных полномочий в сфере организации деятельности многофункциональных центров</t>
  </si>
  <si>
    <t>11 3 60 00000</t>
  </si>
  <si>
    <t>11 3 60 10001</t>
  </si>
  <si>
    <t>11 3 60 10004</t>
  </si>
  <si>
    <t>Реализация проектных мероприятий, не связанных с региональным проектом</t>
  </si>
  <si>
    <t>18 3 50 10001</t>
  </si>
  <si>
    <t>23 3 50 00000</t>
  </si>
  <si>
    <t>23 3 50 20001</t>
  </si>
  <si>
    <t>23 3 50 70030</t>
  </si>
  <si>
    <t>Субвенции на осуществление первичного воинского учета</t>
  </si>
  <si>
    <t>11 3 50 51180</t>
  </si>
  <si>
    <t>11 2 40 00000</t>
  </si>
  <si>
    <t>Мероприятия по повышению грамотности в сфере информационных технологий среди населения</t>
  </si>
  <si>
    <t>11 2 40 00001</t>
  </si>
  <si>
    <t xml:space="preserve">Проведение мероприятий по популяризации профессии медицинского работника </t>
  </si>
  <si>
    <t>11 3 40 20001</t>
  </si>
  <si>
    <t>11 3 60 20001</t>
  </si>
  <si>
    <t>11 3 60 30001</t>
  </si>
  <si>
    <t>11 3 60 10002</t>
  </si>
  <si>
    <t>11 3 60 10003</t>
  </si>
  <si>
    <t>Муниципальная программа «Развитие культуры, молодёжной политики и архивного дела Великоустюгского муниципального округа»</t>
  </si>
  <si>
    <t xml:space="preserve">Ремонты учреждений </t>
  </si>
  <si>
    <t>02 1 20 72190</t>
  </si>
  <si>
    <t>Мероприятия по обеспечению безопасности учреждений</t>
  </si>
  <si>
    <t>02 3 30 72190</t>
  </si>
  <si>
    <t>Организация деятельности муниципальных учреждений и органов местного самоуправления</t>
  </si>
  <si>
    <t>Обеспечение деятельности учреждений культуры</t>
  </si>
  <si>
    <t>02 3 50 10002</t>
  </si>
  <si>
    <t>02 3 50 72190</t>
  </si>
  <si>
    <t>02 1 20 00003</t>
  </si>
  <si>
    <t>02 1 20 00004</t>
  </si>
  <si>
    <t>Пошив и приобретение сценических костюмов, обуви для хореографических и фольклорных коллективов</t>
  </si>
  <si>
    <t>02 2 40 00004</t>
  </si>
  <si>
    <t>02 2 40 00005</t>
  </si>
  <si>
    <t>Поддержка творческих людей</t>
  </si>
  <si>
    <t>02 3 50 10003</t>
  </si>
  <si>
    <t>Обеспечение деятельности учреждений дополнительного образования детей</t>
  </si>
  <si>
    <t>Ремонты учреждений</t>
  </si>
  <si>
    <t xml:space="preserve">Ремонты в рамках региональных проектов </t>
  </si>
  <si>
    <t>02 1 10 S1961</t>
  </si>
  <si>
    <t>02 1 10 S1962</t>
  </si>
  <si>
    <t>02 1 20 L5170</t>
  </si>
  <si>
    <t>Создание новых постановок и улучшение технического оснащения театров</t>
  </si>
  <si>
    <t xml:space="preserve">Укрепление материально-технической базы в рамках региональных проектов </t>
  </si>
  <si>
    <t>Укрепление материально-технической базы в рамках проекта «Сельская библиотека»</t>
  </si>
  <si>
    <t>02 1 20 S1963</t>
  </si>
  <si>
    <t>Укрепление материально-технической базы в рамках проекта «Комплектование книжных фондов»</t>
  </si>
  <si>
    <t>Мероприятия по обеспечению антитеррористической защищённости учреждений культуры</t>
  </si>
  <si>
    <t>02 2 40 00001</t>
  </si>
  <si>
    <t>02 2 40 00001</t>
  </si>
  <si>
    <t>02 2 40 00002</t>
  </si>
  <si>
    <t>02 2 40 00002</t>
  </si>
  <si>
    <t>02 2 40 00003</t>
  </si>
  <si>
    <t>02 2 40 00003</t>
  </si>
  <si>
    <t>02 2 40 00005</t>
  </si>
  <si>
    <t>Обеспечение деятельности МБУК «Великоустюгская ЦБС»</t>
  </si>
  <si>
    <t>Дотация на реализацию расходных обязательств в части обеспечения оплаты труда</t>
  </si>
  <si>
    <t>Выплата компенсации платы за наём жилого помещения работникам учреждений</t>
  </si>
  <si>
    <t>02 3 50 20001</t>
  </si>
  <si>
    <t>Муниципальная программа "Развитие  системы образования Великоустюгского муниципального округа"</t>
  </si>
  <si>
    <t>Реализация мероприятий по стимулированию создания рабочих мест для инвалидов</t>
  </si>
  <si>
    <t>Мероприятия по приспособлению зданий и помещений муниципальных образовательных организаций для беспрепятственного доступа инвалидов (детей-инвалидов)</t>
  </si>
  <si>
    <t xml:space="preserve">Обеспечение питанием обучающихся с ОВЗ, не проживающих в  организациях, осуществляющих образовательную деятельность  </t>
  </si>
  <si>
    <t>Проведение ремонтов учреждений образования</t>
  </si>
  <si>
    <t>Мероприятия по обеспечению безопасности образовательного процесса</t>
  </si>
  <si>
    <t>Проведение мероприятий учреждений образования</t>
  </si>
  <si>
    <t>Содержание учреждений образования</t>
  </si>
  <si>
    <t xml:space="preserve">Субвенции на обеспечение образовательного процесса </t>
  </si>
  <si>
    <t>01 3 50 72010</t>
  </si>
  <si>
    <t>01 3 60 00000</t>
  </si>
  <si>
    <t>01 1 20 S1010</t>
  </si>
  <si>
    <t>Реализация ключевых мероприятий в рамках укрупненных приоритетных направлений развития региональных систем образования</t>
  </si>
  <si>
    <t>01 1 20 S1540</t>
  </si>
  <si>
    <t>01 1 50 S1070</t>
  </si>
  <si>
    <t>01 1 50 S1520</t>
  </si>
  <si>
    <t>Мероприятия по созданию агроклассов и (или) лесных классов (заработная плата)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</si>
  <si>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</si>
  <si>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01 1 60 L3041</t>
  </si>
  <si>
    <t>Региональный проект «Все лучшее детям»</t>
  </si>
  <si>
    <t>01 1 Ю4 00000</t>
  </si>
  <si>
    <t>01 1 Ю4 57500</t>
  </si>
  <si>
    <t>Реализация мероприятий по модернизации школьных систем образования (оснащение)</t>
  </si>
  <si>
    <t>01 1 Ю4 57501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</si>
  <si>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</si>
  <si>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Реализация мероприятий по модернизации школьных систем образования (оснащение), за исключением расходов, предусмотренных на софинансирование субсидий из федерального бюджета</t>
  </si>
  <si>
    <t>Региональный проект «Педагоги и наставники»</t>
  </si>
  <si>
    <t>01 1 Ю6 00000</t>
  </si>
  <si>
    <t>01 1 Ю6 51790</t>
  </si>
  <si>
    <t>Реализация проектных мероприятий, связанных с региональным проектом</t>
  </si>
  <si>
    <t xml:space="preserve">Мероприятия по обеспечению безопасности образовательного процесса </t>
  </si>
  <si>
    <t>Меры социальной поддержки детей, обучающихся в учреждениях образования</t>
  </si>
  <si>
    <t>01 3 60 72020</t>
  </si>
  <si>
    <t>01 3 40 00002</t>
  </si>
  <si>
    <t>01 3 40 00003</t>
  </si>
  <si>
    <t>01 3 50 20001</t>
  </si>
  <si>
    <t>01 3 60 10001</t>
  </si>
  <si>
    <t>01 3 60 10002</t>
  </si>
  <si>
    <t>01 3 60 10003</t>
  </si>
  <si>
    <t>01 3 50 10003</t>
  </si>
  <si>
    <t>12 1 40 S1730</t>
  </si>
  <si>
    <t>12 1 40 10002</t>
  </si>
  <si>
    <t>12 1 40 00000</t>
  </si>
  <si>
    <t>12 1 00 00000</t>
  </si>
  <si>
    <t>Муниципальная  программа "Развитие физической культуры и спорта в Великоустюгском муниципальном округе"</t>
  </si>
  <si>
    <t>12 1 40 S1760</t>
  </si>
  <si>
    <t>12 1 40 S1610</t>
  </si>
  <si>
    <t>12 3 60 00001</t>
  </si>
  <si>
    <t>Выплата компенсации платы за наём жилого помещения</t>
  </si>
  <si>
    <t>12 3 60 00000</t>
  </si>
  <si>
    <t>12 3 00 00000</t>
  </si>
  <si>
    <t>12 3 40 20001</t>
  </si>
  <si>
    <t>12 3 40 00000</t>
  </si>
  <si>
    <t>12 1 40 10001</t>
  </si>
  <si>
    <t>12 3 50 70030</t>
  </si>
  <si>
    <t>12 3 50 10001</t>
  </si>
  <si>
    <t>12 2 10 00001</t>
  </si>
  <si>
    <t>12 2 10 00000</t>
  </si>
  <si>
    <t>12 2 00 00000</t>
  </si>
  <si>
    <t>12 1 20 S1040</t>
  </si>
  <si>
    <t xml:space="preserve">Выплата компенсации платы за наём жилого помещения </t>
  </si>
  <si>
    <t>Муниципальная программа «Обеспечение профилактики правонарушений, безопасности населения и территории Великоустюгского муниципального округа»</t>
  </si>
  <si>
    <t>07 1 00 00000</t>
  </si>
  <si>
    <t>07 1 20 00000</t>
  </si>
  <si>
    <t>Создание и (или) ремонт источников наружного водоснабжения для забора воды в целях пожаротушения</t>
  </si>
  <si>
    <t>07 2 00 00000</t>
  </si>
  <si>
    <t>07 2 30 00000</t>
  </si>
  <si>
    <t>07 2 30 10001</t>
  </si>
  <si>
    <t>07 3 30 10003</t>
  </si>
  <si>
    <t>07 3 30 10004</t>
  </si>
  <si>
    <t>Реализация процессных мероприятий по обеспечению безопасности</t>
  </si>
  <si>
    <t>07 3 00 00000</t>
  </si>
  <si>
    <t>07 3 30 00000</t>
  </si>
  <si>
    <t>07 3 60 00000</t>
  </si>
  <si>
    <t xml:space="preserve">Меры социальной поддержки </t>
  </si>
  <si>
    <t>07 3 60 10001</t>
  </si>
  <si>
    <t>07 1 20 S1060</t>
  </si>
  <si>
    <t>07 1 30 00000</t>
  </si>
  <si>
    <t>Проведение мероприятий по антитеррористической защищенности мест массового пребывания людей</t>
  </si>
  <si>
    <t>07 3 30 20001</t>
  </si>
  <si>
    <t>07 3 30 20002</t>
  </si>
  <si>
    <t>07 3 30 20003</t>
  </si>
  <si>
    <t>Создание условий для социальной адаптации и реабилитации лиц, освободившихся из мест лишения свободы</t>
  </si>
  <si>
    <t>07 3 30 30001</t>
  </si>
  <si>
    <t>07 3 60 10003</t>
  </si>
  <si>
    <t>07 3 60 10004</t>
  </si>
  <si>
    <t>07 3 30 30002</t>
  </si>
  <si>
    <t>07 3 30 40001</t>
  </si>
  <si>
    <t xml:space="preserve">Проведение профилактических мероприятий по безопасности дорожного движения </t>
  </si>
  <si>
    <t>07 3 30 40002</t>
  </si>
  <si>
    <t>Профилактика наркомании и алкоголизма</t>
  </si>
  <si>
    <t>07 3 30 40003</t>
  </si>
  <si>
    <t>Муниципальная программа «Развитие жилищно-коммунального хозяйства Великоустюгского муниципального округа »</t>
  </si>
  <si>
    <t>17 1 10 S3350</t>
  </si>
  <si>
    <t>17 1 40 00000</t>
  </si>
  <si>
    <t>Организация и проведение конкурса по благоустройству</t>
  </si>
  <si>
    <t>17 1 40 00004</t>
  </si>
  <si>
    <t>17 1 80 00000</t>
  </si>
  <si>
    <t>Обустройство контейнерных площадок</t>
  </si>
  <si>
    <t>17 1 80 S1100</t>
  </si>
  <si>
    <t>Обустройство мест захоронения</t>
  </si>
  <si>
    <t>17 1 80 S1555</t>
  </si>
  <si>
    <t>Мероприятия в рамках регионального проекта "Формирование комфортной городской среды"</t>
  </si>
  <si>
    <t>17 1 И4 00000</t>
  </si>
  <si>
    <t>17 1 И4 55551</t>
  </si>
  <si>
    <t>Мероприятия по благоустройству общественных территорий</t>
  </si>
  <si>
    <t>Мероприятия по благоустройству дворовых  территорий</t>
  </si>
  <si>
    <t>Мероприятия по цифровизации городского хозяйства</t>
  </si>
  <si>
    <t>17 1 И4 55552</t>
  </si>
  <si>
    <t>17 1 И4 55553</t>
  </si>
  <si>
    <t>17 3 80 00000</t>
  </si>
  <si>
    <t>17 3 80 00001</t>
  </si>
  <si>
    <t>17 3 80 00002</t>
  </si>
  <si>
    <t>17 3 80 00003</t>
  </si>
  <si>
    <t>17 3 80 00004</t>
  </si>
  <si>
    <t>17 3 80 00005</t>
  </si>
  <si>
    <t>17 3 80 00006</t>
  </si>
  <si>
    <t>17 3 80 00007</t>
  </si>
  <si>
    <t>17 3 80 S1090</t>
  </si>
  <si>
    <t>Строительство (реконструкция) объектов коммунальной инфраструктуры</t>
  </si>
  <si>
    <t>17 1 10 00002</t>
  </si>
  <si>
    <t>17 1 10 S3120</t>
  </si>
  <si>
    <t xml:space="preserve"> 17 3 00 00000</t>
  </si>
  <si>
    <t>17 3 40 00000</t>
  </si>
  <si>
    <t>17 3 10 00002</t>
  </si>
  <si>
    <t>17 1 40 00003</t>
  </si>
  <si>
    <t>Содержание  объектов коммунального хозяйства и благоустройства</t>
  </si>
  <si>
    <t>17 3 80 00008</t>
  </si>
  <si>
    <t>17 5 80 00008</t>
  </si>
  <si>
    <t>Мероприятия в сфере жилищно-коммунального хозяйства и благоустройства</t>
  </si>
  <si>
    <t>17 3 50 00000</t>
  </si>
  <si>
    <t>Муниципальная программа «Развитие жилищно-коммунального хозяйства Великоустюгского муниципального округа»</t>
  </si>
  <si>
    <t>17 3 50 10001</t>
  </si>
  <si>
    <t>17 3 50 70030</t>
  </si>
  <si>
    <t>17 3 50 10002</t>
  </si>
  <si>
    <t>17 3 50 20001</t>
  </si>
  <si>
    <t>17 3 50 72314</t>
  </si>
  <si>
    <t>Муниципальная  программа  «Дорожная деятельность и транспортное обслуживание населения Великоустюгского муниципального округа »</t>
  </si>
  <si>
    <t>15 1 40 00000</t>
  </si>
  <si>
    <t>15 1 40 10001</t>
  </si>
  <si>
    <t>15 1 40 S1300</t>
  </si>
  <si>
    <t>15 1 40 S1370</t>
  </si>
  <si>
    <t>15 3 00 00000</t>
  </si>
  <si>
    <t>15 3 40 00000</t>
  </si>
  <si>
    <t>15 3 40 10002</t>
  </si>
  <si>
    <t>15 3 40 20002</t>
  </si>
  <si>
    <t>Капитальный ремонт, ремонт автомобильных дорог общего пользования местного значения</t>
  </si>
  <si>
    <t>15 1 10 9Д010</t>
  </si>
  <si>
    <t>15 1 10 9Д160</t>
  </si>
  <si>
    <t>15 1 80 9Д020</t>
  </si>
  <si>
    <t>15 1 80 9Д140</t>
  </si>
  <si>
    <t>26 3 00 00000</t>
  </si>
  <si>
    <t>26 3 40 00000</t>
  </si>
  <si>
    <t>26 3 40 72110</t>
  </si>
  <si>
    <t>26 340 72110</t>
  </si>
  <si>
    <t>26 3 40 72230</t>
  </si>
  <si>
    <t>07 1 30 S1130</t>
  </si>
  <si>
    <t>26 1 00 00000</t>
  </si>
  <si>
    <t>26 1 40 00000</t>
  </si>
  <si>
    <t>26 1 40 10001</t>
  </si>
  <si>
    <t>26 1 40 S1400</t>
  </si>
  <si>
    <t>Подготовка проектов межевания земельных участков</t>
  </si>
  <si>
    <t>26 1 40 L5991</t>
  </si>
  <si>
    <t>26 1 40 L5992</t>
  </si>
  <si>
    <t>Проведение кадастровых работ</t>
  </si>
  <si>
    <t>Мероприятия в области сельского хозяйства</t>
  </si>
  <si>
    <t>26 3 60 00000</t>
  </si>
  <si>
    <t>26 3 60 00001</t>
  </si>
  <si>
    <t xml:space="preserve">10 </t>
  </si>
  <si>
    <t>26 1 60 L5764</t>
  </si>
  <si>
    <t>26 1 60 00000</t>
  </si>
  <si>
    <t>26 1 10 00000</t>
  </si>
  <si>
    <t>26 1 10 L5769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</si>
  <si>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округа»</t>
  </si>
  <si>
    <t>23 3 00 00000</t>
  </si>
  <si>
    <t>23 3 80 00000</t>
  </si>
  <si>
    <t>23 3 80 10005</t>
  </si>
  <si>
    <t>23 3 80 10003</t>
  </si>
  <si>
    <t>23 1 00 00000</t>
  </si>
  <si>
    <t>23 1 60 00000</t>
  </si>
  <si>
    <t>Социальная поддержка семей</t>
  </si>
  <si>
    <t>Предоставление единовременной денежной выплаты взамен предоставления земельного участка гражданам, имеющим трех и более детей</t>
  </si>
  <si>
    <t>23 1 60 72300</t>
  </si>
  <si>
    <t>23 3 80 10001</t>
  </si>
  <si>
    <t>23 3 80 10002</t>
  </si>
  <si>
    <t>23 3 80 20001</t>
  </si>
  <si>
    <t>23 3 80 20002</t>
  </si>
  <si>
    <t>23 1 80 00000</t>
  </si>
  <si>
    <t>23 1 80 20003</t>
  </si>
  <si>
    <t>Проведение комплексных кадастровых работ за счет средств бюджета округа</t>
  </si>
  <si>
    <t xml:space="preserve">Проведение комплексных кадастровых работ </t>
  </si>
  <si>
    <t>Проведение комплексных кадастровых работ , за исключением расходов, предусмотренных на софинансирование из федерального бюджета</t>
  </si>
  <si>
    <t>23 1 80 L5110</t>
  </si>
  <si>
    <t>23 1 80 S5110</t>
  </si>
  <si>
    <t>23 3 80 10004</t>
  </si>
  <si>
    <t>Выполнение работ по сносу аварийных объектов</t>
  </si>
  <si>
    <t>02 1 60 L4970</t>
  </si>
  <si>
    <t>02 1 60 00000</t>
  </si>
  <si>
    <t>Социальная поддержка молодежи</t>
  </si>
  <si>
    <t>Муниципальная программа «Развитие культуры, молодежной политики и архивного дела Великоустюгского муниципального округа"</t>
  </si>
  <si>
    <t>19 1 20 00000</t>
  </si>
  <si>
    <t>19 1 20 S1805</t>
  </si>
  <si>
    <t>19 1 40 10002</t>
  </si>
  <si>
    <t>19 1 40 10003</t>
  </si>
  <si>
    <t>19 1 40 S1250</t>
  </si>
  <si>
    <t>19 1 40 S1251</t>
  </si>
  <si>
    <t>Организация и проведение конкурса профессионального мастерства работников торговли и общественного питания</t>
  </si>
  <si>
    <t>19 2 40 10004</t>
  </si>
  <si>
    <t>Организация и проведение конкурсов в рамках ярмарочных мероприятий</t>
  </si>
  <si>
    <t>19 2 40 20001</t>
  </si>
  <si>
    <t xml:space="preserve">Возмещение части затрат по оказанию бытовых услуг населению при предоставлении дополнительных мер социальной поддержки </t>
  </si>
  <si>
    <t>19 2 40 20002</t>
  </si>
  <si>
    <t>Информационно-консультационная  поддержка субъектов малого и среднего предпринимательства</t>
  </si>
  <si>
    <t>19 2 40 20003</t>
  </si>
  <si>
    <t>Муниципальная программа «Экономическое развитие Великоустюгского муниципального округа»</t>
  </si>
  <si>
    <t>Мероприятия в сфере туризма</t>
  </si>
  <si>
    <t>19 3 40 30002</t>
  </si>
  <si>
    <t>19 3 40 30005</t>
  </si>
  <si>
    <t>12 3 50 00000</t>
  </si>
  <si>
    <t>Организация деятельности учреждений физической культуры и спорта</t>
  </si>
  <si>
    <t>Укрепление материально-технической базы в рамках основного мероприятия «Пропаганда физической культуры и спорта»</t>
  </si>
  <si>
    <t>12 1 20 00000</t>
  </si>
  <si>
    <t>Социальная поддержка молодёжи</t>
  </si>
  <si>
    <t>02 1 60 00001</t>
  </si>
  <si>
    <t>02 1 60 00002</t>
  </si>
  <si>
    <t>02 1 60 00003</t>
  </si>
  <si>
    <t>02 1 60 00004</t>
  </si>
  <si>
    <t>02 2 40 00006</t>
  </si>
  <si>
    <t>02 2 40 00007</t>
  </si>
  <si>
    <t>02 2 40 00008</t>
  </si>
  <si>
    <t>02 3 60 00002</t>
  </si>
  <si>
    <t>02 1 30 S1560</t>
  </si>
  <si>
    <t>Мероприятия по обеспечению антитеррористической защищённости учреждений в сфере молодёжной политики</t>
  </si>
  <si>
    <t>02 1 Ю1 00000</t>
  </si>
  <si>
    <t>Региональный проект "Россия - страна возможностей"</t>
  </si>
  <si>
    <t>02 1 Ю1 51160</t>
  </si>
  <si>
    <t>Реализация программы комплексного развития молодёжной политики в регионах Российской Федерации "Регион для молодых"</t>
  </si>
  <si>
    <t>02 1 Ю1 51161</t>
  </si>
  <si>
    <t>Ремонт и реконструкция помещений, подготовка методических, просветительских и образовательных мероприятий в рамках реализации программы комплексного развития молодёжной политики в регионах Российской Федерации "Регион для молодых"</t>
  </si>
  <si>
    <t>Обеспечение оборудованием, обучение и повышение квалификации сотрудников в рамках реализации программы комплексного развития молодёжной политики в регионах Российской Федерации "Регион для молодых"</t>
  </si>
  <si>
    <t>02 1 Ю1 51162</t>
  </si>
  <si>
    <t>Другие вопросы в области охраны окружающей среды</t>
  </si>
  <si>
    <t>17 3 40 00009</t>
  </si>
  <si>
    <t>Проведение орнитологического исследования</t>
  </si>
  <si>
    <t xml:space="preserve">Создание рекламно-информационных материалов и приобретение сувенирной продукции </t>
  </si>
  <si>
    <t>19 3 40 30006</t>
  </si>
  <si>
    <t>19 2 40 30007</t>
  </si>
  <si>
    <t>Мероприятия и   конкурсы по популяризации предпринимательской деятельности</t>
  </si>
  <si>
    <t>Организация и обслуживание уличного освещения</t>
  </si>
  <si>
    <t>Ремонты в рамках реализации проекта «Сельский дом культуры»</t>
  </si>
  <si>
    <t>07 1 20 S1810</t>
  </si>
  <si>
    <t>01 1 Ю4 А7500</t>
  </si>
  <si>
    <t>01 1 Ю4 А7501</t>
  </si>
  <si>
    <t>Сумма</t>
  </si>
  <si>
    <t xml:space="preserve">                                                                                        Приложение 3 к решению Великоустюгской Думы от 00.00.2024 №    "О бюджете  Великоустюгского муниципального округа на 2025 год  и плановый период 2026 и 2027 годов"                                                                                                                                                      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</si>
  <si>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2025 год</t>
  </si>
  <si>
    <t>ФИЗИЧЕСКАЯ КУЛЬТУРА И СПОРТ</t>
  </si>
  <si>
    <t>Обеспечение учреждений округа программными продуктами</t>
  </si>
  <si>
    <t>18 3 50 10002</t>
  </si>
  <si>
    <t>01 3 60 10004</t>
  </si>
  <si>
    <t>Участие во всероссийских и региональных выставках, мероприятиях</t>
  </si>
  <si>
    <t xml:space="preserve">Мероприятия в сфере торговли </t>
  </si>
  <si>
    <t>Мероприятия в сфере экономики</t>
  </si>
  <si>
    <t>Муниципальная программа «Комплексное развитие сельских территорий Великоустюгского муниципального округа»</t>
  </si>
  <si>
    <t>Повышение профессионального уровня специалистов  сферы туризма</t>
  </si>
  <si>
    <t>Расходы на содержание муниципального имущества (в том числе казны)</t>
  </si>
  <si>
    <t>Мероприятия по обеспечению перевозок пассажиров автомобильным транспортом</t>
  </si>
  <si>
    <t>Обустройство систем уличного освещения</t>
  </si>
  <si>
    <t>Мероприятия в сфере жилищно-коммунального хозяйства, благоустройства и охраны окружающей среды</t>
  </si>
  <si>
    <t>Реализация проектов комплексного развития сельских территорий (агломераций)</t>
  </si>
  <si>
    <t>Обеспечение деятельности муниципальных организаций</t>
  </si>
  <si>
    <t xml:space="preserve">Единая субвенция  на осуществлении отдельных государственных полномочий по организации и осуществлению деятельности по опеке и попечительству </t>
  </si>
  <si>
    <t>Единовременное денежное вознаграждение гражданам за заслуги перед Великоустюгским муниципальным округом</t>
  </si>
  <si>
    <t>Компенсация платы за найм жилого помещения работникам бюджетных учреждений здравоохранения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</si>
</sst>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i/>
      <sz val="14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2" fillId="0" borderId="0">
      <protection locked="0"/>
    </xf>
  </cellStyleXfs>
  <cellXfs count="117">
    <xf numFmtId="0" fontId="0" fillId="0" borderId="0" xfId="0"/>
    <xf numFmtId="0" fontId="9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8" fillId="0" borderId="0" xfId="0" applyFont="1" applyFill="1"/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8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 wrapText="1"/>
    </xf>
    <xf numFmtId="0" fontId="10" fillId="0" borderId="0" xfId="0" applyFont="1" applyFill="1" applyBorder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right"/>
    </xf>
    <xf numFmtId="49" fontId="8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2" fontId="9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8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2" fillId="0" borderId="0" xfId="0" applyFont="1" applyFill="1"/>
    <xf numFmtId="2" fontId="12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14" fillId="0" borderId="0" xfId="0" applyFont="1" applyFill="1" applyBorder="1"/>
    <xf numFmtId="0" fontId="12" fillId="0" borderId="0" xfId="0" applyFont="1" applyFill="1" applyBorder="1"/>
    <xf numFmtId="0" fontId="9" fillId="2" borderId="0" xfId="0" applyFont="1" applyFill="1"/>
    <xf numFmtId="0" fontId="12" fillId="2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8" fillId="2" borderId="0" xfId="0" applyFont="1" applyFill="1" applyBorder="1"/>
    <xf numFmtId="0" fontId="9" fillId="2" borderId="0" xfId="0" applyFont="1" applyFill="1" applyBorder="1"/>
    <xf numFmtId="0" fontId="12" fillId="2" borderId="0" xfId="0" applyFont="1" applyFill="1" applyBorder="1"/>
    <xf numFmtId="2" fontId="8" fillId="2" borderId="0" xfId="0" applyNumberFormat="1" applyFont="1" applyFill="1" applyAlignment="1">
      <alignment horizontal="right"/>
    </xf>
    <xf numFmtId="2" fontId="9" fillId="2" borderId="0" xfId="0" applyNumberFormat="1" applyFont="1" applyFill="1" applyAlignment="1">
      <alignment horizontal="right"/>
    </xf>
    <xf numFmtId="2" fontId="12" fillId="2" borderId="0" xfId="0" applyNumberFormat="1" applyFont="1" applyFill="1" applyAlignment="1">
      <alignment horizontal="right"/>
    </xf>
    <xf numFmtId="0" fontId="11" fillId="2" borderId="0" xfId="0" applyFont="1" applyFill="1" applyBorder="1"/>
    <xf numFmtId="49" fontId="9" fillId="0" borderId="3" xfId="8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49" fontId="9" fillId="0" borderId="2" xfId="8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8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18" xfId="8" applyNumberFormat="1" applyFont="1" applyFill="1" applyBorder="1" applyAlignment="1">
      <alignment horizontal="left" vertical="center" wrapText="1"/>
    </xf>
    <xf numFmtId="0" fontId="9" fillId="0" borderId="18" xfId="8" applyNumberFormat="1" applyFont="1" applyFill="1" applyBorder="1" applyAlignment="1">
      <alignment horizontal="left" vertical="center" wrapText="1"/>
    </xf>
    <xf numFmtId="0" fontId="9" fillId="0" borderId="18" xfId="0" applyFont="1" applyFill="1" applyBorder="1"/>
    <xf numFmtId="0" fontId="9" fillId="0" borderId="18" xfId="0" applyFont="1" applyFill="1" applyBorder="1" applyAlignment="1">
      <alignment wrapText="1"/>
    </xf>
    <xf numFmtId="0" fontId="9" fillId="0" borderId="18" xfId="9" applyNumberFormat="1" applyFont="1" applyFill="1" applyBorder="1" applyAlignment="1" applyProtection="1">
      <alignment vertical="top" wrapText="1"/>
      <protection hidden="1"/>
    </xf>
    <xf numFmtId="0" fontId="9" fillId="0" borderId="18" xfId="0" applyFont="1" applyFill="1" applyBorder="1" applyAlignment="1">
      <alignment vertical="top" wrapText="1"/>
    </xf>
    <xf numFmtId="0" fontId="9" fillId="0" borderId="18" xfId="0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vertical="top" wrapText="1"/>
    </xf>
    <xf numFmtId="49" fontId="9" fillId="0" borderId="18" xfId="8" applyNumberFormat="1" applyFont="1" applyFill="1" applyBorder="1" applyAlignment="1">
      <alignment vertical="top" wrapText="1"/>
    </xf>
    <xf numFmtId="49" fontId="8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justify" vertical="center" wrapText="1"/>
    </xf>
    <xf numFmtId="0" fontId="9" fillId="0" borderId="18" xfId="9" applyNumberFormat="1" applyFont="1" applyFill="1" applyBorder="1" applyAlignment="1" applyProtection="1">
      <alignment horizontal="left" wrapText="1"/>
      <protection hidden="1"/>
    </xf>
    <xf numFmtId="2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NumberFormat="1" applyFont="1" applyFill="1" applyBorder="1" applyAlignment="1">
      <alignment vertical="center" wrapText="1"/>
    </xf>
    <xf numFmtId="0" fontId="9" fillId="0" borderId="18" xfId="9" applyNumberFormat="1" applyFont="1" applyFill="1" applyBorder="1" applyAlignment="1" applyProtection="1">
      <alignment wrapText="1"/>
      <protection hidden="1"/>
    </xf>
    <xf numFmtId="49" fontId="9" fillId="0" borderId="18" xfId="0" applyNumberFormat="1" applyFont="1" applyFill="1" applyBorder="1" applyAlignment="1">
      <alignment wrapText="1"/>
    </xf>
    <xf numFmtId="0" fontId="9" fillId="0" borderId="18" xfId="0" applyNumberFormat="1" applyFont="1" applyFill="1" applyBorder="1" applyAlignment="1" applyProtection="1">
      <alignment horizontal="left" vertical="center" wrapText="1"/>
    </xf>
    <xf numFmtId="0" fontId="9" fillId="0" borderId="18" xfId="0" applyNumberFormat="1" applyFont="1" applyFill="1" applyBorder="1" applyAlignment="1" applyProtection="1">
      <alignment horizontal="left" vertical="top" wrapText="1"/>
    </xf>
    <xf numFmtId="0" fontId="9" fillId="0" borderId="18" xfId="0" applyFont="1" applyFill="1" applyBorder="1" applyAlignment="1">
      <alignment horizontal="left" wrapText="1"/>
    </xf>
    <xf numFmtId="0" fontId="9" fillId="0" borderId="18" xfId="0" applyFont="1" applyFill="1" applyBorder="1" applyAlignment="1">
      <alignment horizontal="justify" wrapText="1"/>
    </xf>
    <xf numFmtId="0" fontId="8" fillId="0" borderId="18" xfId="9" applyNumberFormat="1" applyFont="1" applyFill="1" applyBorder="1" applyAlignment="1" applyProtection="1">
      <alignment horizontal="left" vertical="center" wrapText="1"/>
      <protection hidden="1"/>
    </xf>
    <xf numFmtId="0" fontId="9" fillId="0" borderId="18" xfId="9" applyNumberFormat="1" applyFont="1" applyFill="1" applyBorder="1" applyAlignment="1" applyProtection="1">
      <alignment horizontal="left" vertical="top" wrapText="1"/>
      <protection hidden="1"/>
    </xf>
    <xf numFmtId="0" fontId="9" fillId="0" borderId="18" xfId="0" applyFont="1" applyFill="1" applyBorder="1" applyAlignment="1">
      <alignment horizontal="left" vertical="center"/>
    </xf>
    <xf numFmtId="0" fontId="9" fillId="0" borderId="18" xfId="8" applyFont="1" applyFill="1" applyBorder="1" applyAlignment="1">
      <alignment vertical="top" wrapText="1"/>
    </xf>
    <xf numFmtId="49" fontId="8" fillId="0" borderId="13" xfId="0" applyNumberFormat="1" applyFont="1" applyFill="1" applyBorder="1" applyAlignment="1">
      <alignment horizontal="center"/>
    </xf>
    <xf numFmtId="49" fontId="8" fillId="0" borderId="14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49" fontId="9" fillId="0" borderId="8" xfId="8" applyNumberFormat="1" applyFont="1" applyFill="1" applyBorder="1" applyAlignment="1">
      <alignment horizontal="center"/>
    </xf>
    <xf numFmtId="49" fontId="9" fillId="0" borderId="9" xfId="8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9" fillId="0" borderId="9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9" fontId="8" fillId="0" borderId="9" xfId="8" applyNumberFormat="1" applyFont="1" applyFill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165" fontId="7" fillId="0" borderId="21" xfId="0" applyNumberFormat="1" applyFont="1" applyFill="1" applyBorder="1" applyAlignment="1">
      <alignment horizontal="right"/>
    </xf>
    <xf numFmtId="165" fontId="6" fillId="0" borderId="22" xfId="0" applyNumberFormat="1" applyFont="1" applyFill="1" applyBorder="1" applyAlignment="1">
      <alignment horizontal="right"/>
    </xf>
    <xf numFmtId="165" fontId="6" fillId="0" borderId="22" xfId="8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165" fontId="6" fillId="0" borderId="22" xfId="11" applyNumberFormat="1" applyFont="1" applyFill="1" applyBorder="1" applyAlignment="1">
      <alignment horizontal="right"/>
    </xf>
    <xf numFmtId="165" fontId="7" fillId="0" borderId="22" xfId="8" applyNumberFormat="1" applyFont="1" applyFill="1" applyBorder="1" applyAlignment="1">
      <alignment horizontal="right"/>
    </xf>
    <xf numFmtId="49" fontId="9" fillId="0" borderId="23" xfId="0" applyNumberFormat="1" applyFont="1" applyFill="1" applyBorder="1" applyAlignment="1">
      <alignment horizontal="left" vertical="center" wrapText="1"/>
    </xf>
    <xf numFmtId="49" fontId="9" fillId="0" borderId="24" xfId="8" applyNumberFormat="1" applyFont="1" applyFill="1" applyBorder="1" applyAlignment="1">
      <alignment horizontal="center"/>
    </xf>
    <xf numFmtId="49" fontId="9" fillId="0" borderId="25" xfId="8" applyNumberFormat="1" applyFont="1" applyFill="1" applyBorder="1" applyAlignment="1">
      <alignment horizontal="center"/>
    </xf>
    <xf numFmtId="165" fontId="6" fillId="0" borderId="26" xfId="0" applyNumberFormat="1" applyFont="1" applyFill="1" applyBorder="1" applyAlignment="1">
      <alignment horizontal="right"/>
    </xf>
    <xf numFmtId="0" fontId="7" fillId="0" borderId="27" xfId="0" applyFont="1" applyFill="1" applyBorder="1" applyAlignment="1">
      <alignment horizontal="left" vertical="center"/>
    </xf>
    <xf numFmtId="0" fontId="7" fillId="0" borderId="28" xfId="0" applyFont="1" applyFill="1" applyBorder="1" applyAlignment="1"/>
    <xf numFmtId="0" fontId="7" fillId="0" borderId="29" xfId="0" applyFont="1" applyFill="1" applyBorder="1" applyAlignment="1"/>
    <xf numFmtId="0" fontId="7" fillId="0" borderId="29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165" fontId="7" fillId="0" borderId="31" xfId="0" applyNumberFormat="1" applyFont="1" applyFill="1" applyBorder="1" applyAlignment="1">
      <alignment horizontal="right" vertical="center"/>
    </xf>
    <xf numFmtId="49" fontId="8" fillId="0" borderId="18" xfId="8" applyNumberFormat="1" applyFont="1" applyFill="1" applyBorder="1" applyAlignment="1">
      <alignment vertical="center" wrapText="1"/>
    </xf>
    <xf numFmtId="49" fontId="9" fillId="0" borderId="18" xfId="8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right" vertical="top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5"/>
  <sheetViews>
    <sheetView tabSelected="1" zoomScale="60" zoomScaleNormal="60" zoomScaleSheetLayoutView="70" workbookViewId="0">
      <selection activeCell="D105" sqref="D105"/>
    </sheetView>
  </sheetViews>
  <sheetFormatPr defaultColWidth="8.28515625" defaultRowHeight="18.75" x14ac:dyDescent="0.3"/>
  <cols>
    <col min="1" max="1" width="94.5703125" style="14" customWidth="1"/>
    <col min="2" max="2" width="7.85546875" style="2" customWidth="1"/>
    <col min="3" max="3" width="6.7109375" style="2" customWidth="1"/>
    <col min="4" max="4" width="20.140625" style="15" customWidth="1"/>
    <col min="5" max="5" width="8" style="15" customWidth="1"/>
    <col min="6" max="6" width="18.140625" style="1" customWidth="1"/>
    <col min="7" max="16384" width="8.28515625" style="2"/>
  </cols>
  <sheetData>
    <row r="1" spans="1:6" ht="110.1" customHeight="1" x14ac:dyDescent="0.3">
      <c r="B1" s="104" t="s">
        <v>680</v>
      </c>
      <c r="C1" s="104"/>
      <c r="D1" s="104"/>
      <c r="E1" s="104"/>
      <c r="F1" s="104"/>
    </row>
    <row r="2" spans="1:6" ht="76.900000000000006" customHeight="1" x14ac:dyDescent="0.3">
      <c r="A2" s="105" t="s">
        <v>681</v>
      </c>
      <c r="B2" s="105"/>
      <c r="C2" s="105"/>
      <c r="D2" s="105"/>
      <c r="E2" s="105"/>
      <c r="F2" s="105"/>
    </row>
    <row r="3" spans="1:6" ht="33.75" customHeight="1" thickBot="1" x14ac:dyDescent="0.35">
      <c r="A3" s="3"/>
      <c r="B3" s="4"/>
      <c r="C3" s="4"/>
      <c r="D3" s="5"/>
      <c r="E3" s="5"/>
      <c r="F3" s="2" t="s">
        <v>320</v>
      </c>
    </row>
    <row r="4" spans="1:6" ht="33.75" customHeight="1" x14ac:dyDescent="0.3">
      <c r="A4" s="106" t="s">
        <v>319</v>
      </c>
      <c r="B4" s="108" t="s">
        <v>2</v>
      </c>
      <c r="C4" s="110" t="s">
        <v>3</v>
      </c>
      <c r="D4" s="110" t="s">
        <v>5</v>
      </c>
      <c r="E4" s="112" t="s">
        <v>4</v>
      </c>
      <c r="F4" s="114" t="s">
        <v>679</v>
      </c>
    </row>
    <row r="5" spans="1:6" ht="15.75" customHeight="1" thickBot="1" x14ac:dyDescent="0.35">
      <c r="A5" s="107"/>
      <c r="B5" s="109"/>
      <c r="C5" s="111"/>
      <c r="D5" s="111"/>
      <c r="E5" s="113"/>
      <c r="F5" s="115"/>
    </row>
    <row r="6" spans="1:6" s="22" customFormat="1" ht="27.4" customHeight="1" x14ac:dyDescent="0.3">
      <c r="A6" s="44" t="s">
        <v>27</v>
      </c>
      <c r="B6" s="72" t="s">
        <v>11</v>
      </c>
      <c r="C6" s="43" t="s">
        <v>0</v>
      </c>
      <c r="D6" s="43"/>
      <c r="E6" s="73"/>
      <c r="F6" s="86">
        <f>+F7+F13+F22+F41+F47+F62+F66</f>
        <v>450087.30000000005</v>
      </c>
    </row>
    <row r="7" spans="1:6" s="9" customFormat="1" ht="37.5" x14ac:dyDescent="0.3">
      <c r="A7" s="45" t="s">
        <v>28</v>
      </c>
      <c r="B7" s="74" t="s">
        <v>11</v>
      </c>
      <c r="C7" s="6" t="s">
        <v>1</v>
      </c>
      <c r="D7" s="6"/>
      <c r="E7" s="75"/>
      <c r="F7" s="87">
        <f>+F8</f>
        <v>5556.6</v>
      </c>
    </row>
    <row r="8" spans="1:6" ht="20.25" x14ac:dyDescent="0.3">
      <c r="A8" s="45" t="s">
        <v>29</v>
      </c>
      <c r="B8" s="74" t="s">
        <v>11</v>
      </c>
      <c r="C8" s="6" t="s">
        <v>1</v>
      </c>
      <c r="D8" s="6" t="s">
        <v>30</v>
      </c>
      <c r="E8" s="75"/>
      <c r="F8" s="87">
        <f>+F9</f>
        <v>5556.6</v>
      </c>
    </row>
    <row r="9" spans="1:6" ht="37.5" x14ac:dyDescent="0.3">
      <c r="A9" s="46" t="s">
        <v>31</v>
      </c>
      <c r="B9" s="74" t="s">
        <v>11</v>
      </c>
      <c r="C9" s="6" t="s">
        <v>1</v>
      </c>
      <c r="D9" s="41" t="s">
        <v>32</v>
      </c>
      <c r="E9" s="75" t="s">
        <v>20</v>
      </c>
      <c r="F9" s="87">
        <f>+F10</f>
        <v>5556.6</v>
      </c>
    </row>
    <row r="10" spans="1:6" ht="20.25" x14ac:dyDescent="0.3">
      <c r="A10" s="46" t="s">
        <v>39</v>
      </c>
      <c r="B10" s="74" t="s">
        <v>11</v>
      </c>
      <c r="C10" s="6" t="s">
        <v>1</v>
      </c>
      <c r="D10" s="41" t="s">
        <v>34</v>
      </c>
      <c r="E10" s="75"/>
      <c r="F10" s="87">
        <f>+F11</f>
        <v>5556.6</v>
      </c>
    </row>
    <row r="11" spans="1:6" ht="37.5" x14ac:dyDescent="0.3">
      <c r="A11" s="46" t="s">
        <v>33</v>
      </c>
      <c r="B11" s="74" t="s">
        <v>11</v>
      </c>
      <c r="C11" s="6" t="s">
        <v>1</v>
      </c>
      <c r="D11" s="41" t="s">
        <v>35</v>
      </c>
      <c r="E11" s="75"/>
      <c r="F11" s="87">
        <f>+F12</f>
        <v>5556.6</v>
      </c>
    </row>
    <row r="12" spans="1:6" s="24" customFormat="1" ht="20.25" x14ac:dyDescent="0.3">
      <c r="A12" s="47" t="s">
        <v>36</v>
      </c>
      <c r="B12" s="74" t="s">
        <v>11</v>
      </c>
      <c r="C12" s="6" t="s">
        <v>1</v>
      </c>
      <c r="D12" s="6" t="s">
        <v>35</v>
      </c>
      <c r="E12" s="75" t="s">
        <v>37</v>
      </c>
      <c r="F12" s="87">
        <v>5556.6</v>
      </c>
    </row>
    <row r="13" spans="1:6" s="9" customFormat="1" ht="56.25" x14ac:dyDescent="0.3">
      <c r="A13" s="45" t="s">
        <v>38</v>
      </c>
      <c r="B13" s="74" t="s">
        <v>11</v>
      </c>
      <c r="C13" s="6" t="s">
        <v>18</v>
      </c>
      <c r="D13" s="6"/>
      <c r="E13" s="75"/>
      <c r="F13" s="87">
        <f>+F14</f>
        <v>5636.7000000000007</v>
      </c>
    </row>
    <row r="14" spans="1:6" ht="56.25" x14ac:dyDescent="0.3">
      <c r="A14" s="48" t="s">
        <v>340</v>
      </c>
      <c r="B14" s="76" t="s">
        <v>11</v>
      </c>
      <c r="C14" s="7" t="s">
        <v>18</v>
      </c>
      <c r="D14" s="7" t="s">
        <v>6</v>
      </c>
      <c r="E14" s="77"/>
      <c r="F14" s="88">
        <f>+F15</f>
        <v>5636.7000000000007</v>
      </c>
    </row>
    <row r="15" spans="1:6" ht="20.25" x14ac:dyDescent="0.3">
      <c r="A15" s="48" t="s">
        <v>342</v>
      </c>
      <c r="B15" s="76" t="s">
        <v>11</v>
      </c>
      <c r="C15" s="7" t="s">
        <v>18</v>
      </c>
      <c r="D15" s="7" t="s">
        <v>341</v>
      </c>
      <c r="E15" s="77"/>
      <c r="F15" s="88">
        <f>+F16</f>
        <v>5636.7000000000007</v>
      </c>
    </row>
    <row r="16" spans="1:6" ht="37.5" x14ac:dyDescent="0.3">
      <c r="A16" s="48" t="s">
        <v>14</v>
      </c>
      <c r="B16" s="76" t="s">
        <v>11</v>
      </c>
      <c r="C16" s="7" t="s">
        <v>18</v>
      </c>
      <c r="D16" s="7" t="s">
        <v>343</v>
      </c>
      <c r="E16" s="77"/>
      <c r="F16" s="88">
        <f>+F20+F17</f>
        <v>5636.7000000000007</v>
      </c>
    </row>
    <row r="17" spans="1:6" ht="20.25" x14ac:dyDescent="0.3">
      <c r="A17" s="46" t="s">
        <v>40</v>
      </c>
      <c r="B17" s="76" t="s">
        <v>11</v>
      </c>
      <c r="C17" s="7" t="s">
        <v>18</v>
      </c>
      <c r="D17" s="7" t="s">
        <v>344</v>
      </c>
      <c r="E17" s="77"/>
      <c r="F17" s="88">
        <f>+F18+F19</f>
        <v>4227.3</v>
      </c>
    </row>
    <row r="18" spans="1:6" s="24" customFormat="1" ht="20.25" x14ac:dyDescent="0.3">
      <c r="A18" s="47" t="s">
        <v>36</v>
      </c>
      <c r="B18" s="76" t="s">
        <v>11</v>
      </c>
      <c r="C18" s="7" t="s">
        <v>18</v>
      </c>
      <c r="D18" s="7" t="s">
        <v>344</v>
      </c>
      <c r="E18" s="77" t="s">
        <v>37</v>
      </c>
      <c r="F18" s="87">
        <v>3453.1</v>
      </c>
    </row>
    <row r="19" spans="1:6" s="24" customFormat="1" ht="37.5" x14ac:dyDescent="0.3">
      <c r="A19" s="47" t="s">
        <v>21</v>
      </c>
      <c r="B19" s="76" t="s">
        <v>11</v>
      </c>
      <c r="C19" s="7" t="s">
        <v>18</v>
      </c>
      <c r="D19" s="7" t="s">
        <v>344</v>
      </c>
      <c r="E19" s="77" t="s">
        <v>22</v>
      </c>
      <c r="F19" s="87">
        <v>774.2</v>
      </c>
    </row>
    <row r="20" spans="1:6" ht="37.5" x14ac:dyDescent="0.3">
      <c r="A20" s="45" t="s">
        <v>16</v>
      </c>
      <c r="B20" s="76" t="s">
        <v>11</v>
      </c>
      <c r="C20" s="7" t="s">
        <v>18</v>
      </c>
      <c r="D20" s="6" t="s">
        <v>345</v>
      </c>
      <c r="E20" s="77"/>
      <c r="F20" s="88">
        <f>+F21</f>
        <v>1409.4</v>
      </c>
    </row>
    <row r="21" spans="1:6" s="24" customFormat="1" ht="20.25" x14ac:dyDescent="0.3">
      <c r="A21" s="47" t="s">
        <v>36</v>
      </c>
      <c r="B21" s="76" t="s">
        <v>11</v>
      </c>
      <c r="C21" s="7" t="s">
        <v>18</v>
      </c>
      <c r="D21" s="7" t="s">
        <v>345</v>
      </c>
      <c r="E21" s="77" t="s">
        <v>37</v>
      </c>
      <c r="F21" s="87">
        <v>1409.4</v>
      </c>
    </row>
    <row r="22" spans="1:6" s="9" customFormat="1" ht="56.25" x14ac:dyDescent="0.3">
      <c r="A22" s="45" t="s">
        <v>294</v>
      </c>
      <c r="B22" s="74" t="s">
        <v>11</v>
      </c>
      <c r="C22" s="6" t="s">
        <v>41</v>
      </c>
      <c r="D22" s="6"/>
      <c r="E22" s="75"/>
      <c r="F22" s="87">
        <f>+F23</f>
        <v>135850.5</v>
      </c>
    </row>
    <row r="23" spans="1:6" ht="56.25" x14ac:dyDescent="0.3">
      <c r="A23" s="48" t="s">
        <v>340</v>
      </c>
      <c r="B23" s="74" t="s">
        <v>11</v>
      </c>
      <c r="C23" s="6" t="s">
        <v>41</v>
      </c>
      <c r="D23" s="7" t="s">
        <v>6</v>
      </c>
      <c r="E23" s="75"/>
      <c r="F23" s="87">
        <f>+F24</f>
        <v>135850.5</v>
      </c>
    </row>
    <row r="24" spans="1:6" ht="20.25" x14ac:dyDescent="0.3">
      <c r="A24" s="46" t="s">
        <v>342</v>
      </c>
      <c r="B24" s="76" t="s">
        <v>11</v>
      </c>
      <c r="C24" s="7" t="s">
        <v>41</v>
      </c>
      <c r="D24" s="7" t="s">
        <v>341</v>
      </c>
      <c r="E24" s="77"/>
      <c r="F24" s="87">
        <f>+F25</f>
        <v>135850.5</v>
      </c>
    </row>
    <row r="25" spans="1:6" ht="37.5" x14ac:dyDescent="0.3">
      <c r="A25" s="48" t="s">
        <v>14</v>
      </c>
      <c r="B25" s="74" t="s">
        <v>11</v>
      </c>
      <c r="C25" s="6" t="s">
        <v>41</v>
      </c>
      <c r="D25" s="7" t="s">
        <v>343</v>
      </c>
      <c r="E25" s="75" t="s">
        <v>20</v>
      </c>
      <c r="F25" s="87">
        <f>+F26+F33+F35+F38+F29</f>
        <v>135850.5</v>
      </c>
    </row>
    <row r="26" spans="1:6" ht="20.25" x14ac:dyDescent="0.3">
      <c r="A26" s="45" t="s">
        <v>42</v>
      </c>
      <c r="B26" s="74" t="s">
        <v>11</v>
      </c>
      <c r="C26" s="6" t="s">
        <v>41</v>
      </c>
      <c r="D26" s="7" t="s">
        <v>349</v>
      </c>
      <c r="E26" s="75"/>
      <c r="F26" s="87">
        <f>+F27+F28</f>
        <v>44978.2</v>
      </c>
    </row>
    <row r="27" spans="1:6" s="24" customFormat="1" ht="20.25" x14ac:dyDescent="0.3">
      <c r="A27" s="47" t="s">
        <v>36</v>
      </c>
      <c r="B27" s="76" t="s">
        <v>11</v>
      </c>
      <c r="C27" s="7" t="s">
        <v>41</v>
      </c>
      <c r="D27" s="7" t="s">
        <v>349</v>
      </c>
      <c r="E27" s="77" t="s">
        <v>37</v>
      </c>
      <c r="F27" s="87">
        <v>40106.199999999997</v>
      </c>
    </row>
    <row r="28" spans="1:6" s="24" customFormat="1" ht="37.5" x14ac:dyDescent="0.3">
      <c r="A28" s="47" t="s">
        <v>21</v>
      </c>
      <c r="B28" s="76" t="s">
        <v>11</v>
      </c>
      <c r="C28" s="7" t="s">
        <v>41</v>
      </c>
      <c r="D28" s="7" t="s">
        <v>349</v>
      </c>
      <c r="E28" s="77" t="s">
        <v>22</v>
      </c>
      <c r="F28" s="87">
        <v>4872</v>
      </c>
    </row>
    <row r="29" spans="1:6" ht="37.5" x14ac:dyDescent="0.3">
      <c r="A29" s="46" t="s">
        <v>79</v>
      </c>
      <c r="B29" s="74" t="s">
        <v>11</v>
      </c>
      <c r="C29" s="6" t="s">
        <v>41</v>
      </c>
      <c r="D29" s="7" t="s">
        <v>350</v>
      </c>
      <c r="E29" s="75" t="s">
        <v>20</v>
      </c>
      <c r="F29" s="87">
        <f>+F30+F31+F32</f>
        <v>59330.3</v>
      </c>
    </row>
    <row r="30" spans="1:6" s="24" customFormat="1" ht="20.25" x14ac:dyDescent="0.3">
      <c r="A30" s="47" t="s">
        <v>36</v>
      </c>
      <c r="B30" s="76" t="s">
        <v>11</v>
      </c>
      <c r="C30" s="7" t="s">
        <v>41</v>
      </c>
      <c r="D30" s="7" t="s">
        <v>350</v>
      </c>
      <c r="E30" s="77" t="s">
        <v>37</v>
      </c>
      <c r="F30" s="87">
        <v>49409.3</v>
      </c>
    </row>
    <row r="31" spans="1:6" s="24" customFormat="1" ht="37.5" x14ac:dyDescent="0.3">
      <c r="A31" s="47" t="s">
        <v>21</v>
      </c>
      <c r="B31" s="76" t="s">
        <v>11</v>
      </c>
      <c r="C31" s="7" t="s">
        <v>41</v>
      </c>
      <c r="D31" s="7" t="s">
        <v>350</v>
      </c>
      <c r="E31" s="77" t="s">
        <v>22</v>
      </c>
      <c r="F31" s="87">
        <v>9871.7000000000007</v>
      </c>
    </row>
    <row r="32" spans="1:6" s="24" customFormat="1" ht="20.25" x14ac:dyDescent="0.3">
      <c r="A32" s="47" t="s">
        <v>23</v>
      </c>
      <c r="B32" s="76" t="s">
        <v>11</v>
      </c>
      <c r="C32" s="7" t="s">
        <v>41</v>
      </c>
      <c r="D32" s="7" t="s">
        <v>350</v>
      </c>
      <c r="E32" s="77" t="s">
        <v>24</v>
      </c>
      <c r="F32" s="87">
        <v>49.3</v>
      </c>
    </row>
    <row r="33" spans="1:6" ht="37.5" x14ac:dyDescent="0.3">
      <c r="A33" s="45" t="s">
        <v>16</v>
      </c>
      <c r="B33" s="74" t="s">
        <v>11</v>
      </c>
      <c r="C33" s="6" t="s">
        <v>41</v>
      </c>
      <c r="D33" s="6" t="s">
        <v>345</v>
      </c>
      <c r="E33" s="75" t="s">
        <v>20</v>
      </c>
      <c r="F33" s="87">
        <f>+F34</f>
        <v>26406.799999999999</v>
      </c>
    </row>
    <row r="34" spans="1:6" s="24" customFormat="1" ht="20.25" x14ac:dyDescent="0.3">
      <c r="A34" s="47" t="s">
        <v>36</v>
      </c>
      <c r="B34" s="76" t="s">
        <v>11</v>
      </c>
      <c r="C34" s="7" t="s">
        <v>41</v>
      </c>
      <c r="D34" s="7" t="s">
        <v>345</v>
      </c>
      <c r="E34" s="77" t="s">
        <v>37</v>
      </c>
      <c r="F34" s="87">
        <v>26406.799999999999</v>
      </c>
    </row>
    <row r="35" spans="1:6" ht="37.5" x14ac:dyDescent="0.3">
      <c r="A35" s="47" t="s">
        <v>43</v>
      </c>
      <c r="B35" s="76" t="s">
        <v>11</v>
      </c>
      <c r="C35" s="7" t="s">
        <v>41</v>
      </c>
      <c r="D35" s="7" t="s">
        <v>351</v>
      </c>
      <c r="E35" s="77"/>
      <c r="F35" s="88">
        <f>+F36+F37</f>
        <v>1588.8000000000002</v>
      </c>
    </row>
    <row r="36" spans="1:6" s="24" customFormat="1" ht="20.25" x14ac:dyDescent="0.3">
      <c r="A36" s="47" t="s">
        <v>36</v>
      </c>
      <c r="B36" s="76" t="s">
        <v>11</v>
      </c>
      <c r="C36" s="7" t="s">
        <v>41</v>
      </c>
      <c r="D36" s="7" t="s">
        <v>351</v>
      </c>
      <c r="E36" s="77" t="s">
        <v>37</v>
      </c>
      <c r="F36" s="87">
        <v>1459.4</v>
      </c>
    </row>
    <row r="37" spans="1:6" s="24" customFormat="1" ht="37.5" x14ac:dyDescent="0.3">
      <c r="A37" s="47" t="s">
        <v>21</v>
      </c>
      <c r="B37" s="76" t="s">
        <v>11</v>
      </c>
      <c r="C37" s="7" t="s">
        <v>41</v>
      </c>
      <c r="D37" s="7" t="s">
        <v>351</v>
      </c>
      <c r="E37" s="77" t="s">
        <v>22</v>
      </c>
      <c r="F37" s="87">
        <v>129.4</v>
      </c>
    </row>
    <row r="38" spans="1:6" ht="43.5" customHeight="1" x14ac:dyDescent="0.3">
      <c r="A38" s="47" t="s">
        <v>353</v>
      </c>
      <c r="B38" s="76" t="s">
        <v>11</v>
      </c>
      <c r="C38" s="7" t="s">
        <v>41</v>
      </c>
      <c r="D38" s="7" t="s">
        <v>352</v>
      </c>
      <c r="E38" s="77"/>
      <c r="F38" s="88">
        <f>+F39+F40</f>
        <v>3546.4</v>
      </c>
    </row>
    <row r="39" spans="1:6" s="24" customFormat="1" ht="20.25" x14ac:dyDescent="0.3">
      <c r="A39" s="47" t="s">
        <v>36</v>
      </c>
      <c r="B39" s="76" t="s">
        <v>11</v>
      </c>
      <c r="C39" s="7" t="s">
        <v>41</v>
      </c>
      <c r="D39" s="7" t="s">
        <v>352</v>
      </c>
      <c r="E39" s="77" t="s">
        <v>37</v>
      </c>
      <c r="F39" s="87">
        <v>3017.5</v>
      </c>
    </row>
    <row r="40" spans="1:6" s="24" customFormat="1" ht="37.5" x14ac:dyDescent="0.3">
      <c r="A40" s="47" t="s">
        <v>21</v>
      </c>
      <c r="B40" s="76" t="s">
        <v>11</v>
      </c>
      <c r="C40" s="7" t="s">
        <v>41</v>
      </c>
      <c r="D40" s="7" t="s">
        <v>352</v>
      </c>
      <c r="E40" s="77" t="s">
        <v>22</v>
      </c>
      <c r="F40" s="87">
        <v>528.9</v>
      </c>
    </row>
    <row r="41" spans="1:6" s="9" customFormat="1" ht="20.25" x14ac:dyDescent="0.3">
      <c r="A41" s="45" t="s">
        <v>45</v>
      </c>
      <c r="B41" s="74" t="s">
        <v>11</v>
      </c>
      <c r="C41" s="6" t="s">
        <v>46</v>
      </c>
      <c r="D41" s="6"/>
      <c r="E41" s="75"/>
      <c r="F41" s="87">
        <f>+F42</f>
        <v>4.5</v>
      </c>
    </row>
    <row r="42" spans="1:6" ht="56.25" x14ac:dyDescent="0.3">
      <c r="A42" s="48" t="s">
        <v>340</v>
      </c>
      <c r="B42" s="76" t="s">
        <v>11</v>
      </c>
      <c r="C42" s="7" t="s">
        <v>46</v>
      </c>
      <c r="D42" s="7" t="s">
        <v>6</v>
      </c>
      <c r="E42" s="77"/>
      <c r="F42" s="87">
        <f>+F43</f>
        <v>4.5</v>
      </c>
    </row>
    <row r="43" spans="1:6" ht="20.25" x14ac:dyDescent="0.3">
      <c r="A43" s="46" t="s">
        <v>342</v>
      </c>
      <c r="B43" s="76" t="s">
        <v>11</v>
      </c>
      <c r="C43" s="7" t="s">
        <v>46</v>
      </c>
      <c r="D43" s="7" t="s">
        <v>341</v>
      </c>
      <c r="E43" s="77"/>
      <c r="F43" s="87">
        <f>+F44</f>
        <v>4.5</v>
      </c>
    </row>
    <row r="44" spans="1:6" ht="37.5" x14ac:dyDescent="0.3">
      <c r="A44" s="48" t="s">
        <v>14</v>
      </c>
      <c r="B44" s="76" t="s">
        <v>11</v>
      </c>
      <c r="C44" s="7" t="s">
        <v>46</v>
      </c>
      <c r="D44" s="7" t="s">
        <v>343</v>
      </c>
      <c r="E44" s="77"/>
      <c r="F44" s="87">
        <f>+F45</f>
        <v>4.5</v>
      </c>
    </row>
    <row r="45" spans="1:6" ht="56.25" x14ac:dyDescent="0.3">
      <c r="A45" s="46" t="s">
        <v>47</v>
      </c>
      <c r="B45" s="76" t="s">
        <v>11</v>
      </c>
      <c r="C45" s="7" t="s">
        <v>46</v>
      </c>
      <c r="D45" s="7" t="s">
        <v>354</v>
      </c>
      <c r="E45" s="77"/>
      <c r="F45" s="87">
        <f>+F46</f>
        <v>4.5</v>
      </c>
    </row>
    <row r="46" spans="1:6" s="24" customFormat="1" ht="37.5" x14ac:dyDescent="0.3">
      <c r="A46" s="47" t="s">
        <v>21</v>
      </c>
      <c r="B46" s="76" t="s">
        <v>11</v>
      </c>
      <c r="C46" s="7" t="s">
        <v>46</v>
      </c>
      <c r="D46" s="7" t="s">
        <v>354</v>
      </c>
      <c r="E46" s="77" t="s">
        <v>22</v>
      </c>
      <c r="F46" s="87">
        <v>4.5</v>
      </c>
    </row>
    <row r="47" spans="1:6" s="9" customFormat="1" ht="37.5" x14ac:dyDescent="0.3">
      <c r="A47" s="45" t="s">
        <v>48</v>
      </c>
      <c r="B47" s="74" t="s">
        <v>11</v>
      </c>
      <c r="C47" s="6" t="s">
        <v>49</v>
      </c>
      <c r="D47" s="6"/>
      <c r="E47" s="75"/>
      <c r="F47" s="87">
        <f>+F48</f>
        <v>22270.400000000001</v>
      </c>
    </row>
    <row r="48" spans="1:6" ht="37.5" x14ac:dyDescent="0.3">
      <c r="A48" s="49" t="s">
        <v>355</v>
      </c>
      <c r="B48" s="76" t="s">
        <v>11</v>
      </c>
      <c r="C48" s="7" t="s">
        <v>49</v>
      </c>
      <c r="D48" s="7" t="s">
        <v>15</v>
      </c>
      <c r="E48" s="77"/>
      <c r="F48" s="87">
        <f>+F50</f>
        <v>22270.400000000001</v>
      </c>
    </row>
    <row r="49" spans="1:6" ht="20.25" x14ac:dyDescent="0.3">
      <c r="A49" s="50" t="s">
        <v>342</v>
      </c>
      <c r="B49" s="76" t="s">
        <v>11</v>
      </c>
      <c r="C49" s="7" t="s">
        <v>49</v>
      </c>
      <c r="D49" s="7" t="s">
        <v>357</v>
      </c>
      <c r="E49" s="77"/>
      <c r="F49" s="87">
        <f>+F50</f>
        <v>22270.400000000001</v>
      </c>
    </row>
    <row r="50" spans="1:6" ht="20.25" x14ac:dyDescent="0.3">
      <c r="A50" s="49" t="s">
        <v>696</v>
      </c>
      <c r="B50" s="76" t="s">
        <v>11</v>
      </c>
      <c r="C50" s="7" t="s">
        <v>49</v>
      </c>
      <c r="D50" s="7" t="s">
        <v>356</v>
      </c>
      <c r="E50" s="77"/>
      <c r="F50" s="87">
        <f>+F51+F54+F57+F59</f>
        <v>22270.400000000001</v>
      </c>
    </row>
    <row r="51" spans="1:6" ht="20.25" x14ac:dyDescent="0.3">
      <c r="A51" s="49" t="s">
        <v>50</v>
      </c>
      <c r="B51" s="76" t="s">
        <v>11</v>
      </c>
      <c r="C51" s="7" t="s">
        <v>49</v>
      </c>
      <c r="D51" s="7" t="s">
        <v>358</v>
      </c>
      <c r="E51" s="77"/>
      <c r="F51" s="87">
        <f>+F52+F53</f>
        <v>1861.4</v>
      </c>
    </row>
    <row r="52" spans="1:6" s="24" customFormat="1" ht="20.25" x14ac:dyDescent="0.3">
      <c r="A52" s="47" t="s">
        <v>36</v>
      </c>
      <c r="B52" s="76" t="s">
        <v>11</v>
      </c>
      <c r="C52" s="7" t="s">
        <v>49</v>
      </c>
      <c r="D52" s="7" t="s">
        <v>358</v>
      </c>
      <c r="E52" s="77" t="s">
        <v>37</v>
      </c>
      <c r="F52" s="87">
        <v>1621.2</v>
      </c>
    </row>
    <row r="53" spans="1:6" s="24" customFormat="1" ht="37.5" x14ac:dyDescent="0.3">
      <c r="A53" s="47" t="s">
        <v>21</v>
      </c>
      <c r="B53" s="76" t="s">
        <v>11</v>
      </c>
      <c r="C53" s="7" t="s">
        <v>49</v>
      </c>
      <c r="D53" s="7" t="s">
        <v>358</v>
      </c>
      <c r="E53" s="77" t="s">
        <v>22</v>
      </c>
      <c r="F53" s="87">
        <v>240.2</v>
      </c>
    </row>
    <row r="54" spans="1:6" ht="45" customHeight="1" x14ac:dyDescent="0.3">
      <c r="A54" s="49" t="s">
        <v>51</v>
      </c>
      <c r="B54" s="76" t="s">
        <v>11</v>
      </c>
      <c r="C54" s="7" t="s">
        <v>49</v>
      </c>
      <c r="D54" s="7" t="s">
        <v>359</v>
      </c>
      <c r="E54" s="77"/>
      <c r="F54" s="87">
        <f>+F55+F56</f>
        <v>13117.800000000001</v>
      </c>
    </row>
    <row r="55" spans="1:6" s="24" customFormat="1" ht="20.25" x14ac:dyDescent="0.3">
      <c r="A55" s="47" t="s">
        <v>36</v>
      </c>
      <c r="B55" s="76" t="s">
        <v>11</v>
      </c>
      <c r="C55" s="7" t="s">
        <v>49</v>
      </c>
      <c r="D55" s="7" t="s">
        <v>359</v>
      </c>
      <c r="E55" s="77" t="s">
        <v>37</v>
      </c>
      <c r="F55" s="87">
        <v>11815.7</v>
      </c>
    </row>
    <row r="56" spans="1:6" s="24" customFormat="1" ht="37.5" x14ac:dyDescent="0.3">
      <c r="A56" s="47" t="s">
        <v>21</v>
      </c>
      <c r="B56" s="76" t="s">
        <v>11</v>
      </c>
      <c r="C56" s="7" t="s">
        <v>49</v>
      </c>
      <c r="D56" s="7" t="s">
        <v>359</v>
      </c>
      <c r="E56" s="77" t="s">
        <v>22</v>
      </c>
      <c r="F56" s="87">
        <v>1302.0999999999999</v>
      </c>
    </row>
    <row r="57" spans="1:6" ht="37.5" x14ac:dyDescent="0.3">
      <c r="A57" s="46" t="s">
        <v>16</v>
      </c>
      <c r="B57" s="74" t="s">
        <v>11</v>
      </c>
      <c r="C57" s="6" t="s">
        <v>49</v>
      </c>
      <c r="D57" s="6" t="s">
        <v>360</v>
      </c>
      <c r="E57" s="75" t="s">
        <v>20</v>
      </c>
      <c r="F57" s="87">
        <f>+F58</f>
        <v>7210.3000000000011</v>
      </c>
    </row>
    <row r="58" spans="1:6" s="24" customFormat="1" ht="20.25" x14ac:dyDescent="0.3">
      <c r="A58" s="47" t="s">
        <v>36</v>
      </c>
      <c r="B58" s="76" t="s">
        <v>11</v>
      </c>
      <c r="C58" s="7" t="s">
        <v>49</v>
      </c>
      <c r="D58" s="7" t="s">
        <v>360</v>
      </c>
      <c r="E58" s="77" t="s">
        <v>37</v>
      </c>
      <c r="F58" s="87">
        <v>7210.3000000000011</v>
      </c>
    </row>
    <row r="59" spans="1:6" ht="37.5" x14ac:dyDescent="0.3">
      <c r="A59" s="47" t="s">
        <v>362</v>
      </c>
      <c r="B59" s="76" t="s">
        <v>11</v>
      </c>
      <c r="C59" s="7" t="s">
        <v>49</v>
      </c>
      <c r="D59" s="7" t="s">
        <v>361</v>
      </c>
      <c r="E59" s="77"/>
      <c r="F59" s="87">
        <f>+F60+F61</f>
        <v>80.900000000000006</v>
      </c>
    </row>
    <row r="60" spans="1:6" s="24" customFormat="1" ht="20.25" x14ac:dyDescent="0.3">
      <c r="A60" s="47" t="s">
        <v>36</v>
      </c>
      <c r="B60" s="76" t="s">
        <v>11</v>
      </c>
      <c r="C60" s="7" t="s">
        <v>49</v>
      </c>
      <c r="D60" s="7" t="s">
        <v>361</v>
      </c>
      <c r="E60" s="77" t="s">
        <v>37</v>
      </c>
      <c r="F60" s="87">
        <v>72.2</v>
      </c>
    </row>
    <row r="61" spans="1:6" s="24" customFormat="1" ht="37.5" x14ac:dyDescent="0.3">
      <c r="A61" s="47" t="s">
        <v>21</v>
      </c>
      <c r="B61" s="76" t="s">
        <v>11</v>
      </c>
      <c r="C61" s="7" t="s">
        <v>49</v>
      </c>
      <c r="D61" s="7" t="s">
        <v>361</v>
      </c>
      <c r="E61" s="77" t="s">
        <v>22</v>
      </c>
      <c r="F61" s="87">
        <v>8.6999999999999993</v>
      </c>
    </row>
    <row r="62" spans="1:6" s="9" customFormat="1" ht="20.25" x14ac:dyDescent="0.3">
      <c r="A62" s="45" t="s">
        <v>52</v>
      </c>
      <c r="B62" s="74" t="s">
        <v>11</v>
      </c>
      <c r="C62" s="6" t="s">
        <v>10</v>
      </c>
      <c r="D62" s="6"/>
      <c r="E62" s="75"/>
      <c r="F62" s="87">
        <f>SUM(F63)</f>
        <v>2000</v>
      </c>
    </row>
    <row r="63" spans="1:6" ht="20.25" x14ac:dyDescent="0.3">
      <c r="A63" s="46" t="s">
        <v>52</v>
      </c>
      <c r="B63" s="74" t="s">
        <v>11</v>
      </c>
      <c r="C63" s="6" t="s">
        <v>10</v>
      </c>
      <c r="D63" s="41" t="s">
        <v>53</v>
      </c>
      <c r="E63" s="75"/>
      <c r="F63" s="87">
        <f>SUM(F64)</f>
        <v>2000</v>
      </c>
    </row>
    <row r="64" spans="1:6" ht="37.5" x14ac:dyDescent="0.3">
      <c r="A64" s="46" t="s">
        <v>54</v>
      </c>
      <c r="B64" s="74" t="s">
        <v>11</v>
      </c>
      <c r="C64" s="6" t="s">
        <v>10</v>
      </c>
      <c r="D64" s="41" t="s">
        <v>55</v>
      </c>
      <c r="E64" s="75" t="s">
        <v>20</v>
      </c>
      <c r="F64" s="87">
        <f>SUM(F65)</f>
        <v>2000</v>
      </c>
    </row>
    <row r="65" spans="1:6" s="24" customFormat="1" ht="20.25" x14ac:dyDescent="0.3">
      <c r="A65" s="48" t="s">
        <v>56</v>
      </c>
      <c r="B65" s="74" t="s">
        <v>11</v>
      </c>
      <c r="C65" s="6" t="s">
        <v>10</v>
      </c>
      <c r="D65" s="6" t="s">
        <v>55</v>
      </c>
      <c r="E65" s="75" t="s">
        <v>57</v>
      </c>
      <c r="F65" s="87">
        <v>2000</v>
      </c>
    </row>
    <row r="66" spans="1:6" s="9" customFormat="1" ht="20.25" x14ac:dyDescent="0.3">
      <c r="A66" s="48" t="s">
        <v>58</v>
      </c>
      <c r="B66" s="76" t="s">
        <v>11</v>
      </c>
      <c r="C66" s="7" t="s">
        <v>59</v>
      </c>
      <c r="D66" s="7"/>
      <c r="E66" s="77"/>
      <c r="F66" s="88">
        <f>+F67+F93+F123+F151+F132+F142</f>
        <v>278768.60000000003</v>
      </c>
    </row>
    <row r="67" spans="1:6" ht="37.5" x14ac:dyDescent="0.3">
      <c r="A67" s="51" t="s">
        <v>387</v>
      </c>
      <c r="B67" s="76" t="s">
        <v>11</v>
      </c>
      <c r="C67" s="7" t="s">
        <v>59</v>
      </c>
      <c r="D67" s="6" t="s">
        <v>203</v>
      </c>
      <c r="E67" s="77"/>
      <c r="F67" s="88">
        <f>SUM(F68+F77)</f>
        <v>16421.600000000002</v>
      </c>
    </row>
    <row r="68" spans="1:6" ht="20.25" x14ac:dyDescent="0.3">
      <c r="A68" s="51" t="s">
        <v>455</v>
      </c>
      <c r="B68" s="76" t="s">
        <v>11</v>
      </c>
      <c r="C68" s="7" t="s">
        <v>59</v>
      </c>
      <c r="D68" s="6" t="s">
        <v>238</v>
      </c>
      <c r="E68" s="77"/>
      <c r="F68" s="88">
        <f>SUM(F69+F72)</f>
        <v>350.4</v>
      </c>
    </row>
    <row r="69" spans="1:6" ht="22.5" customHeight="1" x14ac:dyDescent="0.3">
      <c r="A69" s="51" t="s">
        <v>124</v>
      </c>
      <c r="B69" s="76" t="s">
        <v>11</v>
      </c>
      <c r="C69" s="7" t="s">
        <v>59</v>
      </c>
      <c r="D69" s="6" t="s">
        <v>239</v>
      </c>
      <c r="E69" s="77"/>
      <c r="F69" s="88">
        <f>SUM(F70)</f>
        <v>108</v>
      </c>
    </row>
    <row r="70" spans="1:6" ht="20.25" x14ac:dyDescent="0.3">
      <c r="A70" s="51" t="s">
        <v>388</v>
      </c>
      <c r="B70" s="76" t="s">
        <v>11</v>
      </c>
      <c r="C70" s="7" t="s">
        <v>59</v>
      </c>
      <c r="D70" s="6" t="s">
        <v>240</v>
      </c>
      <c r="E70" s="77"/>
      <c r="F70" s="88">
        <f>SUM(F71)</f>
        <v>108</v>
      </c>
    </row>
    <row r="71" spans="1:6" s="24" customFormat="1" ht="38.450000000000003" customHeight="1" x14ac:dyDescent="0.3">
      <c r="A71" s="52" t="s">
        <v>21</v>
      </c>
      <c r="B71" s="76" t="s">
        <v>11</v>
      </c>
      <c r="C71" s="7" t="s">
        <v>59</v>
      </c>
      <c r="D71" s="6" t="s">
        <v>240</v>
      </c>
      <c r="E71" s="77" t="s">
        <v>22</v>
      </c>
      <c r="F71" s="87">
        <v>108</v>
      </c>
    </row>
    <row r="72" spans="1:6" ht="20.25" x14ac:dyDescent="0.3">
      <c r="A72" s="53" t="s">
        <v>61</v>
      </c>
      <c r="B72" s="76" t="s">
        <v>11</v>
      </c>
      <c r="C72" s="7" t="s">
        <v>59</v>
      </c>
      <c r="D72" s="6" t="s">
        <v>243</v>
      </c>
      <c r="E72" s="77"/>
      <c r="F72" s="88">
        <f>SUM(F73+F75)</f>
        <v>242.4</v>
      </c>
    </row>
    <row r="73" spans="1:6" ht="20.25" x14ac:dyDescent="0.3">
      <c r="A73" s="51" t="s">
        <v>176</v>
      </c>
      <c r="B73" s="76" t="s">
        <v>11</v>
      </c>
      <c r="C73" s="7" t="s">
        <v>59</v>
      </c>
      <c r="D73" s="6" t="s">
        <v>326</v>
      </c>
      <c r="E73" s="77"/>
      <c r="F73" s="88">
        <f>SUM(F74)</f>
        <v>42.4</v>
      </c>
    </row>
    <row r="74" spans="1:6" s="24" customFormat="1" ht="38.450000000000003" customHeight="1" x14ac:dyDescent="0.3">
      <c r="A74" s="52" t="s">
        <v>21</v>
      </c>
      <c r="B74" s="76" t="s">
        <v>11</v>
      </c>
      <c r="C74" s="7" t="s">
        <v>59</v>
      </c>
      <c r="D74" s="6" t="s">
        <v>326</v>
      </c>
      <c r="E74" s="77" t="s">
        <v>22</v>
      </c>
      <c r="F74" s="87">
        <v>42.4</v>
      </c>
    </row>
    <row r="75" spans="1:6" ht="24" customHeight="1" x14ac:dyDescent="0.3">
      <c r="A75" s="51" t="s">
        <v>62</v>
      </c>
      <c r="B75" s="76" t="s">
        <v>11</v>
      </c>
      <c r="C75" s="7" t="s">
        <v>59</v>
      </c>
      <c r="D75" s="6" t="s">
        <v>389</v>
      </c>
      <c r="E75" s="77"/>
      <c r="F75" s="88">
        <f>SUM(F76)</f>
        <v>200</v>
      </c>
    </row>
    <row r="76" spans="1:6" s="24" customFormat="1" ht="39" customHeight="1" x14ac:dyDescent="0.3">
      <c r="A76" s="52" t="s">
        <v>21</v>
      </c>
      <c r="B76" s="76" t="s">
        <v>11</v>
      </c>
      <c r="C76" s="7" t="s">
        <v>59</v>
      </c>
      <c r="D76" s="6" t="s">
        <v>389</v>
      </c>
      <c r="E76" s="77" t="s">
        <v>22</v>
      </c>
      <c r="F76" s="87">
        <v>200</v>
      </c>
    </row>
    <row r="77" spans="1:6" ht="20.25" x14ac:dyDescent="0.3">
      <c r="A77" s="50" t="s">
        <v>342</v>
      </c>
      <c r="B77" s="76" t="s">
        <v>11</v>
      </c>
      <c r="C77" s="7" t="s">
        <v>59</v>
      </c>
      <c r="D77" s="6" t="s">
        <v>204</v>
      </c>
      <c r="E77" s="77"/>
      <c r="F77" s="88">
        <f>SUM(F78+F83)</f>
        <v>16071.2</v>
      </c>
    </row>
    <row r="78" spans="1:6" ht="20.25" x14ac:dyDescent="0.3">
      <c r="A78" s="53" t="s">
        <v>104</v>
      </c>
      <c r="B78" s="76" t="s">
        <v>11</v>
      </c>
      <c r="C78" s="7" t="s">
        <v>59</v>
      </c>
      <c r="D78" s="6" t="s">
        <v>206</v>
      </c>
      <c r="E78" s="77"/>
      <c r="F78" s="88">
        <f>SUM(F79+F81)</f>
        <v>452</v>
      </c>
    </row>
    <row r="79" spans="1:6" ht="20.25" x14ac:dyDescent="0.3">
      <c r="A79" s="51" t="s">
        <v>390</v>
      </c>
      <c r="B79" s="76" t="s">
        <v>11</v>
      </c>
      <c r="C79" s="7" t="s">
        <v>59</v>
      </c>
      <c r="D79" s="6" t="s">
        <v>207</v>
      </c>
      <c r="E79" s="77"/>
      <c r="F79" s="88">
        <f>SUM(F80)</f>
        <v>282</v>
      </c>
    </row>
    <row r="80" spans="1:6" s="24" customFormat="1" ht="41.45" customHeight="1" x14ac:dyDescent="0.3">
      <c r="A80" s="52" t="s">
        <v>21</v>
      </c>
      <c r="B80" s="76" t="s">
        <v>11</v>
      </c>
      <c r="C80" s="7" t="s">
        <v>59</v>
      </c>
      <c r="D80" s="6" t="s">
        <v>207</v>
      </c>
      <c r="E80" s="77" t="s">
        <v>22</v>
      </c>
      <c r="F80" s="87">
        <v>282</v>
      </c>
    </row>
    <row r="81" spans="1:6" ht="24.75" customHeight="1" x14ac:dyDescent="0.3">
      <c r="A81" s="52" t="s">
        <v>62</v>
      </c>
      <c r="B81" s="76" t="s">
        <v>11</v>
      </c>
      <c r="C81" s="7" t="s">
        <v>59</v>
      </c>
      <c r="D81" s="6" t="s">
        <v>391</v>
      </c>
      <c r="E81" s="77"/>
      <c r="F81" s="88">
        <f>SUM(F82)</f>
        <v>170</v>
      </c>
    </row>
    <row r="82" spans="1:6" s="24" customFormat="1" ht="41.45" customHeight="1" x14ac:dyDescent="0.3">
      <c r="A82" s="52" t="s">
        <v>21</v>
      </c>
      <c r="B82" s="76" t="s">
        <v>11</v>
      </c>
      <c r="C82" s="7" t="s">
        <v>59</v>
      </c>
      <c r="D82" s="6" t="s">
        <v>391</v>
      </c>
      <c r="E82" s="77" t="s">
        <v>22</v>
      </c>
      <c r="F82" s="87">
        <v>170</v>
      </c>
    </row>
    <row r="83" spans="1:6" ht="37.5" x14ac:dyDescent="0.3">
      <c r="A83" s="51" t="s">
        <v>392</v>
      </c>
      <c r="B83" s="76" t="s">
        <v>11</v>
      </c>
      <c r="C83" s="7" t="s">
        <v>59</v>
      </c>
      <c r="D83" s="6" t="s">
        <v>212</v>
      </c>
      <c r="E83" s="77"/>
      <c r="F83" s="88">
        <f>SUM(F84+F88+F90)</f>
        <v>15619.2</v>
      </c>
    </row>
    <row r="84" spans="1:6" ht="20.25" x14ac:dyDescent="0.3">
      <c r="A84" s="50" t="s">
        <v>393</v>
      </c>
      <c r="B84" s="76" t="s">
        <v>11</v>
      </c>
      <c r="C84" s="7" t="s">
        <v>59</v>
      </c>
      <c r="D84" s="6" t="s">
        <v>394</v>
      </c>
      <c r="E84" s="77"/>
      <c r="F84" s="88">
        <f>SUM(F85+F86+F87)</f>
        <v>617.6</v>
      </c>
    </row>
    <row r="85" spans="1:6" s="24" customFormat="1" ht="22.15" customHeight="1" x14ac:dyDescent="0.3">
      <c r="A85" s="53" t="s">
        <v>63</v>
      </c>
      <c r="B85" s="76" t="s">
        <v>11</v>
      </c>
      <c r="C85" s="7" t="s">
        <v>59</v>
      </c>
      <c r="D85" s="6" t="s">
        <v>394</v>
      </c>
      <c r="E85" s="77" t="s">
        <v>64</v>
      </c>
      <c r="F85" s="87">
        <v>400</v>
      </c>
    </row>
    <row r="86" spans="1:6" s="24" customFormat="1" ht="41.45" customHeight="1" x14ac:dyDescent="0.3">
      <c r="A86" s="52" t="s">
        <v>21</v>
      </c>
      <c r="B86" s="76" t="s">
        <v>11</v>
      </c>
      <c r="C86" s="7" t="s">
        <v>59</v>
      </c>
      <c r="D86" s="6" t="s">
        <v>394</v>
      </c>
      <c r="E86" s="77" t="s">
        <v>22</v>
      </c>
      <c r="F86" s="87">
        <v>206.89999999999998</v>
      </c>
    </row>
    <row r="87" spans="1:6" s="24" customFormat="1" ht="27.6" customHeight="1" x14ac:dyDescent="0.3">
      <c r="A87" s="47" t="s">
        <v>23</v>
      </c>
      <c r="B87" s="76" t="s">
        <v>11</v>
      </c>
      <c r="C87" s="7" t="s">
        <v>59</v>
      </c>
      <c r="D87" s="6" t="s">
        <v>394</v>
      </c>
      <c r="E87" s="77" t="s">
        <v>24</v>
      </c>
      <c r="F87" s="87">
        <v>10.7</v>
      </c>
    </row>
    <row r="88" spans="1:6" ht="37.5" x14ac:dyDescent="0.3">
      <c r="A88" s="53" t="s">
        <v>16</v>
      </c>
      <c r="B88" s="76" t="s">
        <v>11</v>
      </c>
      <c r="C88" s="7" t="s">
        <v>59</v>
      </c>
      <c r="D88" s="6" t="s">
        <v>298</v>
      </c>
      <c r="E88" s="77"/>
      <c r="F88" s="88">
        <f>SUM(F89)</f>
        <v>2746.5</v>
      </c>
    </row>
    <row r="89" spans="1:6" s="24" customFormat="1" ht="22.15" customHeight="1" x14ac:dyDescent="0.3">
      <c r="A89" s="53" t="s">
        <v>63</v>
      </c>
      <c r="B89" s="76" t="s">
        <v>11</v>
      </c>
      <c r="C89" s="7" t="s">
        <v>59</v>
      </c>
      <c r="D89" s="6" t="s">
        <v>298</v>
      </c>
      <c r="E89" s="77" t="s">
        <v>64</v>
      </c>
      <c r="F89" s="87">
        <v>2746.5</v>
      </c>
    </row>
    <row r="90" spans="1:6" ht="27.75" customHeight="1" x14ac:dyDescent="0.3">
      <c r="A90" s="52" t="s">
        <v>62</v>
      </c>
      <c r="B90" s="76" t="s">
        <v>11</v>
      </c>
      <c r="C90" s="7" t="s">
        <v>59</v>
      </c>
      <c r="D90" s="6" t="s">
        <v>395</v>
      </c>
      <c r="E90" s="77"/>
      <c r="F90" s="88">
        <f>SUM(F91+F92)</f>
        <v>12255.1</v>
      </c>
    </row>
    <row r="91" spans="1:6" s="24" customFormat="1" ht="22.15" customHeight="1" x14ac:dyDescent="0.3">
      <c r="A91" s="53" t="s">
        <v>63</v>
      </c>
      <c r="B91" s="76" t="s">
        <v>11</v>
      </c>
      <c r="C91" s="7" t="s">
        <v>59</v>
      </c>
      <c r="D91" s="6" t="s">
        <v>395</v>
      </c>
      <c r="E91" s="77" t="s">
        <v>64</v>
      </c>
      <c r="F91" s="87">
        <v>11729.5</v>
      </c>
    </row>
    <row r="92" spans="1:6" s="24" customFormat="1" ht="41.45" customHeight="1" x14ac:dyDescent="0.3">
      <c r="A92" s="52" t="s">
        <v>21</v>
      </c>
      <c r="B92" s="76" t="s">
        <v>11</v>
      </c>
      <c r="C92" s="7" t="s">
        <v>59</v>
      </c>
      <c r="D92" s="6" t="s">
        <v>395</v>
      </c>
      <c r="E92" s="77" t="s">
        <v>22</v>
      </c>
      <c r="F92" s="87">
        <v>525.6</v>
      </c>
    </row>
    <row r="93" spans="1:6" ht="56.25" x14ac:dyDescent="0.3">
      <c r="A93" s="48" t="s">
        <v>340</v>
      </c>
      <c r="B93" s="76" t="s">
        <v>11</v>
      </c>
      <c r="C93" s="7" t="s">
        <v>59</v>
      </c>
      <c r="D93" s="7" t="s">
        <v>6</v>
      </c>
      <c r="E93" s="77"/>
      <c r="F93" s="88">
        <f>+F94</f>
        <v>152345.40000000002</v>
      </c>
    </row>
    <row r="94" spans="1:6" ht="20.25" x14ac:dyDescent="0.3">
      <c r="A94" s="46" t="s">
        <v>342</v>
      </c>
      <c r="B94" s="76" t="s">
        <v>11</v>
      </c>
      <c r="C94" s="7" t="s">
        <v>59</v>
      </c>
      <c r="D94" s="7" t="s">
        <v>341</v>
      </c>
      <c r="E94" s="77"/>
      <c r="F94" s="87">
        <f>+F95+F105+F118</f>
        <v>152345.40000000002</v>
      </c>
    </row>
    <row r="95" spans="1:6" ht="37.5" x14ac:dyDescent="0.3">
      <c r="A95" s="46" t="s">
        <v>65</v>
      </c>
      <c r="B95" s="74" t="s">
        <v>11</v>
      </c>
      <c r="C95" s="6" t="s">
        <v>59</v>
      </c>
      <c r="D95" s="6" t="s">
        <v>346</v>
      </c>
      <c r="E95" s="75" t="s">
        <v>20</v>
      </c>
      <c r="F95" s="87">
        <f>+F96+F101+F103</f>
        <v>2845.2000000000003</v>
      </c>
    </row>
    <row r="96" spans="1:6" ht="37.5" x14ac:dyDescent="0.3">
      <c r="A96" s="46" t="s">
        <v>348</v>
      </c>
      <c r="B96" s="74" t="s">
        <v>11</v>
      </c>
      <c r="C96" s="6" t="s">
        <v>59</v>
      </c>
      <c r="D96" s="6" t="s">
        <v>347</v>
      </c>
      <c r="E96" s="75" t="s">
        <v>20</v>
      </c>
      <c r="F96" s="87">
        <f>+F98+F100+F97+F99</f>
        <v>1190.9000000000001</v>
      </c>
    </row>
    <row r="97" spans="1:6" ht="20.25" x14ac:dyDescent="0.3">
      <c r="A97" s="47" t="s">
        <v>36</v>
      </c>
      <c r="B97" s="74" t="s">
        <v>11</v>
      </c>
      <c r="C97" s="6" t="s">
        <v>59</v>
      </c>
      <c r="D97" s="6" t="s">
        <v>347</v>
      </c>
      <c r="E97" s="75" t="s">
        <v>37</v>
      </c>
      <c r="F97" s="87">
        <v>104.2</v>
      </c>
    </row>
    <row r="98" spans="1:6" s="24" customFormat="1" ht="37.5" x14ac:dyDescent="0.3">
      <c r="A98" s="47" t="s">
        <v>21</v>
      </c>
      <c r="B98" s="76" t="s">
        <v>11</v>
      </c>
      <c r="C98" s="7" t="s">
        <v>59</v>
      </c>
      <c r="D98" s="7" t="s">
        <v>347</v>
      </c>
      <c r="E98" s="77" t="s">
        <v>22</v>
      </c>
      <c r="F98" s="87">
        <v>700</v>
      </c>
    </row>
    <row r="99" spans="1:6" s="24" customFormat="1" ht="20.25" x14ac:dyDescent="0.3">
      <c r="A99" s="47" t="s">
        <v>25</v>
      </c>
      <c r="B99" s="76" t="s">
        <v>11</v>
      </c>
      <c r="C99" s="7" t="s">
        <v>59</v>
      </c>
      <c r="D99" s="7" t="s">
        <v>347</v>
      </c>
      <c r="E99" s="77" t="s">
        <v>26</v>
      </c>
      <c r="F99" s="87">
        <v>96</v>
      </c>
    </row>
    <row r="100" spans="1:6" s="24" customFormat="1" ht="20.25" x14ac:dyDescent="0.3">
      <c r="A100" s="47" t="s">
        <v>23</v>
      </c>
      <c r="B100" s="76" t="s">
        <v>11</v>
      </c>
      <c r="C100" s="7" t="s">
        <v>59</v>
      </c>
      <c r="D100" s="7" t="s">
        <v>347</v>
      </c>
      <c r="E100" s="77" t="s">
        <v>24</v>
      </c>
      <c r="F100" s="87">
        <v>290.7</v>
      </c>
    </row>
    <row r="101" spans="1:6" ht="37.5" x14ac:dyDescent="0.3">
      <c r="A101" s="46" t="s">
        <v>321</v>
      </c>
      <c r="B101" s="74" t="s">
        <v>11</v>
      </c>
      <c r="C101" s="6" t="s">
        <v>59</v>
      </c>
      <c r="D101" s="6" t="s">
        <v>363</v>
      </c>
      <c r="E101" s="75" t="s">
        <v>20</v>
      </c>
      <c r="F101" s="87">
        <f>+F102</f>
        <v>1250</v>
      </c>
    </row>
    <row r="102" spans="1:6" s="24" customFormat="1" ht="37.5" x14ac:dyDescent="0.3">
      <c r="A102" s="47" t="s">
        <v>21</v>
      </c>
      <c r="B102" s="76" t="s">
        <v>11</v>
      </c>
      <c r="C102" s="7" t="s">
        <v>59</v>
      </c>
      <c r="D102" s="7" t="s">
        <v>363</v>
      </c>
      <c r="E102" s="77" t="s">
        <v>22</v>
      </c>
      <c r="F102" s="87">
        <v>1250</v>
      </c>
    </row>
    <row r="103" spans="1:6" ht="37.5" x14ac:dyDescent="0.3">
      <c r="A103" s="45" t="s">
        <v>66</v>
      </c>
      <c r="B103" s="74" t="s">
        <v>11</v>
      </c>
      <c r="C103" s="6" t="s">
        <v>59</v>
      </c>
      <c r="D103" s="6" t="s">
        <v>364</v>
      </c>
      <c r="E103" s="75" t="s">
        <v>20</v>
      </c>
      <c r="F103" s="87">
        <f>+F104</f>
        <v>404.3</v>
      </c>
    </row>
    <row r="104" spans="1:6" s="24" customFormat="1" ht="20.25" x14ac:dyDescent="0.3">
      <c r="A104" s="47" t="s">
        <v>25</v>
      </c>
      <c r="B104" s="76" t="s">
        <v>11</v>
      </c>
      <c r="C104" s="7" t="s">
        <v>59</v>
      </c>
      <c r="D104" s="7" t="s">
        <v>364</v>
      </c>
      <c r="E104" s="77" t="s">
        <v>26</v>
      </c>
      <c r="F104" s="87">
        <v>404.3</v>
      </c>
    </row>
    <row r="105" spans="1:6" ht="37.5" x14ac:dyDescent="0.3">
      <c r="A105" s="46" t="s">
        <v>14</v>
      </c>
      <c r="B105" s="76" t="s">
        <v>11</v>
      </c>
      <c r="C105" s="7" t="s">
        <v>59</v>
      </c>
      <c r="D105" s="7" t="s">
        <v>343</v>
      </c>
      <c r="E105" s="77"/>
      <c r="F105" s="87">
        <f>+F112+F114+F116+F110+F106</f>
        <v>148270.20000000001</v>
      </c>
    </row>
    <row r="106" spans="1:6" ht="20.25" x14ac:dyDescent="0.3">
      <c r="A106" s="46" t="s">
        <v>70</v>
      </c>
      <c r="B106" s="74" t="s">
        <v>11</v>
      </c>
      <c r="C106" s="6" t="s">
        <v>59</v>
      </c>
      <c r="D106" s="6" t="s">
        <v>365</v>
      </c>
      <c r="E106" s="75" t="s">
        <v>20</v>
      </c>
      <c r="F106" s="87">
        <f>SUM(F107:F109)</f>
        <v>75300.400000000009</v>
      </c>
    </row>
    <row r="107" spans="1:6" s="24" customFormat="1" ht="20.25" x14ac:dyDescent="0.3">
      <c r="A107" s="47" t="s">
        <v>63</v>
      </c>
      <c r="B107" s="76" t="s">
        <v>11</v>
      </c>
      <c r="C107" s="7" t="s">
        <v>59</v>
      </c>
      <c r="D107" s="7" t="s">
        <v>365</v>
      </c>
      <c r="E107" s="77" t="s">
        <v>64</v>
      </c>
      <c r="F107" s="87">
        <v>46043.5</v>
      </c>
    </row>
    <row r="108" spans="1:6" s="24" customFormat="1" ht="37.5" x14ac:dyDescent="0.3">
      <c r="A108" s="47" t="s">
        <v>21</v>
      </c>
      <c r="B108" s="76" t="s">
        <v>11</v>
      </c>
      <c r="C108" s="7" t="s">
        <v>59</v>
      </c>
      <c r="D108" s="7" t="s">
        <v>365</v>
      </c>
      <c r="E108" s="77" t="s">
        <v>22</v>
      </c>
      <c r="F108" s="87">
        <v>29055.3</v>
      </c>
    </row>
    <row r="109" spans="1:6" s="24" customFormat="1" ht="20.25" x14ac:dyDescent="0.3">
      <c r="A109" s="47" t="s">
        <v>23</v>
      </c>
      <c r="B109" s="76" t="s">
        <v>11</v>
      </c>
      <c r="C109" s="7" t="s">
        <v>59</v>
      </c>
      <c r="D109" s="7" t="s">
        <v>365</v>
      </c>
      <c r="E109" s="77" t="s">
        <v>24</v>
      </c>
      <c r="F109" s="87">
        <v>201.6</v>
      </c>
    </row>
    <row r="110" spans="1:6" ht="37.5" x14ac:dyDescent="0.3">
      <c r="A110" s="54" t="s">
        <v>16</v>
      </c>
      <c r="B110" s="74" t="s">
        <v>11</v>
      </c>
      <c r="C110" s="6" t="s">
        <v>59</v>
      </c>
      <c r="D110" s="7" t="s">
        <v>345</v>
      </c>
      <c r="E110" s="78"/>
      <c r="F110" s="87">
        <f>F111</f>
        <v>50851.199999999997</v>
      </c>
    </row>
    <row r="111" spans="1:6" s="24" customFormat="1" ht="20.25" x14ac:dyDescent="0.3">
      <c r="A111" s="47" t="s">
        <v>63</v>
      </c>
      <c r="B111" s="74" t="s">
        <v>11</v>
      </c>
      <c r="C111" s="6" t="s">
        <v>59</v>
      </c>
      <c r="D111" s="7" t="s">
        <v>345</v>
      </c>
      <c r="E111" s="77" t="s">
        <v>64</v>
      </c>
      <c r="F111" s="87">
        <v>50851.199999999997</v>
      </c>
    </row>
    <row r="112" spans="1:6" ht="37.5" x14ac:dyDescent="0.3">
      <c r="A112" s="47" t="s">
        <v>367</v>
      </c>
      <c r="B112" s="76" t="s">
        <v>11</v>
      </c>
      <c r="C112" s="7" t="s">
        <v>59</v>
      </c>
      <c r="D112" s="7" t="s">
        <v>366</v>
      </c>
      <c r="E112" s="77"/>
      <c r="F112" s="87">
        <f>SUM(F113)</f>
        <v>22023.599999999999</v>
      </c>
    </row>
    <row r="113" spans="1:6" s="24" customFormat="1" ht="20.25" x14ac:dyDescent="0.3">
      <c r="A113" s="55" t="s">
        <v>180</v>
      </c>
      <c r="B113" s="76" t="s">
        <v>11</v>
      </c>
      <c r="C113" s="7" t="s">
        <v>59</v>
      </c>
      <c r="D113" s="7" t="s">
        <v>366</v>
      </c>
      <c r="E113" s="77" t="s">
        <v>12</v>
      </c>
      <c r="F113" s="87">
        <v>22023.599999999999</v>
      </c>
    </row>
    <row r="114" spans="1:6" ht="37.5" x14ac:dyDescent="0.3">
      <c r="A114" s="47" t="s">
        <v>43</v>
      </c>
      <c r="B114" s="76" t="s">
        <v>11</v>
      </c>
      <c r="C114" s="7" t="s">
        <v>59</v>
      </c>
      <c r="D114" s="7" t="s">
        <v>351</v>
      </c>
      <c r="E114" s="77"/>
      <c r="F114" s="88">
        <f>+F115</f>
        <v>15</v>
      </c>
    </row>
    <row r="115" spans="1:6" s="24" customFormat="1" ht="37.5" x14ac:dyDescent="0.3">
      <c r="A115" s="47" t="s">
        <v>21</v>
      </c>
      <c r="B115" s="76" t="s">
        <v>11</v>
      </c>
      <c r="C115" s="7" t="s">
        <v>59</v>
      </c>
      <c r="D115" s="7" t="s">
        <v>351</v>
      </c>
      <c r="E115" s="77" t="s">
        <v>22</v>
      </c>
      <c r="F115" s="87">
        <v>15</v>
      </c>
    </row>
    <row r="116" spans="1:6" ht="51.75" customHeight="1" x14ac:dyDescent="0.3">
      <c r="A116" s="47" t="s">
        <v>697</v>
      </c>
      <c r="B116" s="76" t="s">
        <v>11</v>
      </c>
      <c r="C116" s="7" t="s">
        <v>59</v>
      </c>
      <c r="D116" s="7" t="s">
        <v>352</v>
      </c>
      <c r="E116" s="77"/>
      <c r="F116" s="88">
        <f>+F117</f>
        <v>80</v>
      </c>
    </row>
    <row r="117" spans="1:6" s="24" customFormat="1" ht="37.5" x14ac:dyDescent="0.3">
      <c r="A117" s="47" t="s">
        <v>21</v>
      </c>
      <c r="B117" s="76" t="s">
        <v>11</v>
      </c>
      <c r="C117" s="7" t="s">
        <v>59</v>
      </c>
      <c r="D117" s="7" t="s">
        <v>352</v>
      </c>
      <c r="E117" s="77" t="s">
        <v>22</v>
      </c>
      <c r="F117" s="87">
        <v>80</v>
      </c>
    </row>
    <row r="118" spans="1:6" ht="20.25" x14ac:dyDescent="0.3">
      <c r="A118" s="48" t="s">
        <v>17</v>
      </c>
      <c r="B118" s="76" t="s">
        <v>11</v>
      </c>
      <c r="C118" s="7" t="s">
        <v>59</v>
      </c>
      <c r="D118" s="7" t="s">
        <v>368</v>
      </c>
      <c r="E118" s="77"/>
      <c r="F118" s="87">
        <f>+F119+F121</f>
        <v>1230</v>
      </c>
    </row>
    <row r="119" spans="1:6" ht="47.25" customHeight="1" x14ac:dyDescent="0.3">
      <c r="A119" s="45" t="s">
        <v>292</v>
      </c>
      <c r="B119" s="74" t="s">
        <v>11</v>
      </c>
      <c r="C119" s="6" t="s">
        <v>59</v>
      </c>
      <c r="D119" s="6" t="s">
        <v>369</v>
      </c>
      <c r="E119" s="75" t="s">
        <v>20</v>
      </c>
      <c r="F119" s="87">
        <f>+F120</f>
        <v>1000</v>
      </c>
    </row>
    <row r="120" spans="1:6" s="24" customFormat="1" ht="20.25" x14ac:dyDescent="0.3">
      <c r="A120" s="47" t="s">
        <v>36</v>
      </c>
      <c r="B120" s="76" t="s">
        <v>11</v>
      </c>
      <c r="C120" s="7" t="s">
        <v>59</v>
      </c>
      <c r="D120" s="7" t="s">
        <v>369</v>
      </c>
      <c r="E120" s="77" t="s">
        <v>37</v>
      </c>
      <c r="F120" s="87">
        <v>1000</v>
      </c>
    </row>
    <row r="121" spans="1:6" ht="37.5" x14ac:dyDescent="0.3">
      <c r="A121" s="45" t="s">
        <v>698</v>
      </c>
      <c r="B121" s="74" t="s">
        <v>11</v>
      </c>
      <c r="C121" s="6" t="s">
        <v>59</v>
      </c>
      <c r="D121" s="6" t="s">
        <v>370</v>
      </c>
      <c r="E121" s="75" t="s">
        <v>20</v>
      </c>
      <c r="F121" s="87">
        <f>+F122</f>
        <v>230</v>
      </c>
    </row>
    <row r="122" spans="1:6" s="24" customFormat="1" ht="20.25" x14ac:dyDescent="0.3">
      <c r="A122" s="47" t="s">
        <v>25</v>
      </c>
      <c r="B122" s="76" t="s">
        <v>11</v>
      </c>
      <c r="C122" s="7" t="s">
        <v>59</v>
      </c>
      <c r="D122" s="7" t="s">
        <v>370</v>
      </c>
      <c r="E122" s="77" t="s">
        <v>26</v>
      </c>
      <c r="F122" s="87">
        <v>230</v>
      </c>
    </row>
    <row r="123" spans="1:6" ht="37.5" x14ac:dyDescent="0.3">
      <c r="A123" s="49" t="s">
        <v>557</v>
      </c>
      <c r="B123" s="76" t="s">
        <v>11</v>
      </c>
      <c r="C123" s="7" t="s">
        <v>59</v>
      </c>
      <c r="D123" s="7" t="s">
        <v>143</v>
      </c>
      <c r="E123" s="77"/>
      <c r="F123" s="87">
        <f>+F124</f>
        <v>7053.0999999999995</v>
      </c>
    </row>
    <row r="124" spans="1:6" ht="20.25" x14ac:dyDescent="0.3">
      <c r="A124" s="47" t="s">
        <v>342</v>
      </c>
      <c r="B124" s="74" t="s">
        <v>11</v>
      </c>
      <c r="C124" s="6" t="s">
        <v>59</v>
      </c>
      <c r="D124" s="7" t="s">
        <v>145</v>
      </c>
      <c r="E124" s="77"/>
      <c r="F124" s="87">
        <f>+F125</f>
        <v>7053.0999999999995</v>
      </c>
    </row>
    <row r="125" spans="1:6" ht="37.5" x14ac:dyDescent="0.3">
      <c r="A125" s="51" t="s">
        <v>14</v>
      </c>
      <c r="B125" s="76" t="s">
        <v>11</v>
      </c>
      <c r="C125" s="7" t="s">
        <v>59</v>
      </c>
      <c r="D125" s="7" t="s">
        <v>556</v>
      </c>
      <c r="E125" s="77"/>
      <c r="F125" s="87">
        <f>F126+F130</f>
        <v>7053.0999999999995</v>
      </c>
    </row>
    <row r="126" spans="1:6" ht="20.25" x14ac:dyDescent="0.3">
      <c r="A126" s="55" t="s">
        <v>69</v>
      </c>
      <c r="B126" s="74" t="s">
        <v>11</v>
      </c>
      <c r="C126" s="6" t="s">
        <v>59</v>
      </c>
      <c r="D126" s="6" t="s">
        <v>558</v>
      </c>
      <c r="E126" s="77"/>
      <c r="F126" s="88">
        <f>+F127+F128+F129</f>
        <v>3784.3999999999996</v>
      </c>
    </row>
    <row r="127" spans="1:6" s="24" customFormat="1" ht="20.25" x14ac:dyDescent="0.3">
      <c r="A127" s="53" t="s">
        <v>63</v>
      </c>
      <c r="B127" s="76" t="s">
        <v>11</v>
      </c>
      <c r="C127" s="7" t="s">
        <v>59</v>
      </c>
      <c r="D127" s="18" t="s">
        <v>558</v>
      </c>
      <c r="E127" s="79">
        <v>110</v>
      </c>
      <c r="F127" s="87">
        <v>2539.1999999999998</v>
      </c>
    </row>
    <row r="128" spans="1:6" s="24" customFormat="1" ht="37.5" x14ac:dyDescent="0.3">
      <c r="A128" s="52" t="s">
        <v>21</v>
      </c>
      <c r="B128" s="76" t="s">
        <v>11</v>
      </c>
      <c r="C128" s="7" t="s">
        <v>59</v>
      </c>
      <c r="D128" s="18" t="s">
        <v>558</v>
      </c>
      <c r="E128" s="79">
        <v>240</v>
      </c>
      <c r="F128" s="87">
        <v>1238.2</v>
      </c>
    </row>
    <row r="129" spans="1:6" s="24" customFormat="1" ht="20.25" x14ac:dyDescent="0.3">
      <c r="A129" s="52" t="s">
        <v>23</v>
      </c>
      <c r="B129" s="76" t="s">
        <v>11</v>
      </c>
      <c r="C129" s="7" t="s">
        <v>59</v>
      </c>
      <c r="D129" s="18" t="s">
        <v>558</v>
      </c>
      <c r="E129" s="79">
        <v>850</v>
      </c>
      <c r="F129" s="87">
        <v>7</v>
      </c>
    </row>
    <row r="130" spans="1:6" ht="37.5" x14ac:dyDescent="0.3">
      <c r="A130" s="54" t="s">
        <v>16</v>
      </c>
      <c r="B130" s="74" t="s">
        <v>11</v>
      </c>
      <c r="C130" s="6" t="s">
        <v>59</v>
      </c>
      <c r="D130" s="7" t="s">
        <v>559</v>
      </c>
      <c r="E130" s="78"/>
      <c r="F130" s="88">
        <f>+F131</f>
        <v>3268.7</v>
      </c>
    </row>
    <row r="131" spans="1:6" s="24" customFormat="1" ht="20.25" x14ac:dyDescent="0.3">
      <c r="A131" s="47" t="s">
        <v>63</v>
      </c>
      <c r="B131" s="74" t="s">
        <v>11</v>
      </c>
      <c r="C131" s="6" t="s">
        <v>59</v>
      </c>
      <c r="D131" s="7" t="s">
        <v>559</v>
      </c>
      <c r="E131" s="77" t="s">
        <v>64</v>
      </c>
      <c r="F131" s="87">
        <v>3268.7</v>
      </c>
    </row>
    <row r="132" spans="1:6" ht="37.5" x14ac:dyDescent="0.3">
      <c r="A132" s="49" t="s">
        <v>355</v>
      </c>
      <c r="B132" s="76" t="s">
        <v>11</v>
      </c>
      <c r="C132" s="7" t="s">
        <v>59</v>
      </c>
      <c r="D132" s="7" t="s">
        <v>15</v>
      </c>
      <c r="E132" s="77"/>
      <c r="F132" s="87">
        <f>+F133</f>
        <v>65450.5</v>
      </c>
    </row>
    <row r="133" spans="1:6" ht="20.25" x14ac:dyDescent="0.3">
      <c r="A133" s="49" t="s">
        <v>342</v>
      </c>
      <c r="B133" s="76" t="s">
        <v>11</v>
      </c>
      <c r="C133" s="7" t="s">
        <v>59</v>
      </c>
      <c r="D133" s="7" t="s">
        <v>357</v>
      </c>
      <c r="E133" s="77"/>
      <c r="F133" s="87">
        <f>+F134</f>
        <v>65450.5</v>
      </c>
    </row>
    <row r="134" spans="1:6" s="19" customFormat="1" ht="20.25" x14ac:dyDescent="0.3">
      <c r="A134" s="47" t="s">
        <v>696</v>
      </c>
      <c r="B134" s="74" t="s">
        <v>11</v>
      </c>
      <c r="C134" s="6" t="s">
        <v>59</v>
      </c>
      <c r="D134" s="7" t="s">
        <v>356</v>
      </c>
      <c r="E134" s="78"/>
      <c r="F134" s="88">
        <f>+F135+F140+F138</f>
        <v>65450.5</v>
      </c>
    </row>
    <row r="135" spans="1:6" s="19" customFormat="1" ht="23.25" customHeight="1" x14ac:dyDescent="0.3">
      <c r="A135" s="46" t="s">
        <v>71</v>
      </c>
      <c r="B135" s="76" t="s">
        <v>11</v>
      </c>
      <c r="C135" s="7" t="s">
        <v>59</v>
      </c>
      <c r="D135" s="41" t="s">
        <v>372</v>
      </c>
      <c r="E135" s="77"/>
      <c r="F135" s="87">
        <f>+F136+F137</f>
        <v>26263.699999999997</v>
      </c>
    </row>
    <row r="136" spans="1:6" s="25" customFormat="1" ht="20.25" x14ac:dyDescent="0.3">
      <c r="A136" s="47" t="s">
        <v>72</v>
      </c>
      <c r="B136" s="76" t="s">
        <v>11</v>
      </c>
      <c r="C136" s="7" t="s">
        <v>59</v>
      </c>
      <c r="D136" s="41" t="s">
        <v>372</v>
      </c>
      <c r="E136" s="77" t="s">
        <v>64</v>
      </c>
      <c r="F136" s="87">
        <v>23644.799999999996</v>
      </c>
    </row>
    <row r="137" spans="1:6" s="25" customFormat="1" ht="37.5" x14ac:dyDescent="0.3">
      <c r="A137" s="47" t="s">
        <v>21</v>
      </c>
      <c r="B137" s="76" t="s">
        <v>11</v>
      </c>
      <c r="C137" s="7" t="s">
        <v>59</v>
      </c>
      <c r="D137" s="41" t="s">
        <v>372</v>
      </c>
      <c r="E137" s="77" t="s">
        <v>22</v>
      </c>
      <c r="F137" s="87">
        <v>2618.9</v>
      </c>
    </row>
    <row r="138" spans="1:6" s="19" customFormat="1" ht="23.25" customHeight="1" x14ac:dyDescent="0.3">
      <c r="A138" s="46" t="s">
        <v>683</v>
      </c>
      <c r="B138" s="76" t="s">
        <v>11</v>
      </c>
      <c r="C138" s="7" t="s">
        <v>59</v>
      </c>
      <c r="D138" s="41" t="s">
        <v>684</v>
      </c>
      <c r="E138" s="77"/>
      <c r="F138" s="87">
        <f>+F139</f>
        <v>83</v>
      </c>
    </row>
    <row r="139" spans="1:6" s="25" customFormat="1" ht="37.5" x14ac:dyDescent="0.3">
      <c r="A139" s="47" t="s">
        <v>21</v>
      </c>
      <c r="B139" s="76" t="s">
        <v>11</v>
      </c>
      <c r="C139" s="7" t="s">
        <v>59</v>
      </c>
      <c r="D139" s="41" t="s">
        <v>684</v>
      </c>
      <c r="E139" s="77" t="s">
        <v>22</v>
      </c>
      <c r="F139" s="87">
        <v>83</v>
      </c>
    </row>
    <row r="140" spans="1:6" s="19" customFormat="1" ht="37.5" x14ac:dyDescent="0.3">
      <c r="A140" s="54" t="s">
        <v>16</v>
      </c>
      <c r="B140" s="74" t="s">
        <v>11</v>
      </c>
      <c r="C140" s="6" t="s">
        <v>59</v>
      </c>
      <c r="D140" s="7" t="s">
        <v>360</v>
      </c>
      <c r="E140" s="78"/>
      <c r="F140" s="87">
        <f>+F141</f>
        <v>39103.800000000003</v>
      </c>
    </row>
    <row r="141" spans="1:6" s="25" customFormat="1" ht="20.25" x14ac:dyDescent="0.3">
      <c r="A141" s="47" t="s">
        <v>63</v>
      </c>
      <c r="B141" s="74" t="s">
        <v>11</v>
      </c>
      <c r="C141" s="6" t="s">
        <v>59</v>
      </c>
      <c r="D141" s="7" t="s">
        <v>360</v>
      </c>
      <c r="E141" s="77" t="s">
        <v>64</v>
      </c>
      <c r="F141" s="87">
        <v>39103.800000000003</v>
      </c>
    </row>
    <row r="142" spans="1:6" s="19" customFormat="1" ht="37.5" x14ac:dyDescent="0.3">
      <c r="A142" s="56" t="s">
        <v>640</v>
      </c>
      <c r="B142" s="74" t="s">
        <v>11</v>
      </c>
      <c r="C142" s="6" t="s">
        <v>59</v>
      </c>
      <c r="D142" s="6" t="s">
        <v>132</v>
      </c>
      <c r="E142" s="75"/>
      <c r="F142" s="88">
        <f>F143</f>
        <v>850</v>
      </c>
    </row>
    <row r="143" spans="1:6" s="19" customFormat="1" ht="20.25" x14ac:dyDescent="0.3">
      <c r="A143" s="56" t="s">
        <v>342</v>
      </c>
      <c r="B143" s="74" t="s">
        <v>11</v>
      </c>
      <c r="C143" s="6" t="s">
        <v>59</v>
      </c>
      <c r="D143" s="6" t="s">
        <v>305</v>
      </c>
      <c r="E143" s="75"/>
      <c r="F143" s="88">
        <f>F144</f>
        <v>850</v>
      </c>
    </row>
    <row r="144" spans="1:6" s="19" customFormat="1" ht="20.25" x14ac:dyDescent="0.3">
      <c r="A144" s="56" t="s">
        <v>641</v>
      </c>
      <c r="B144" s="76" t="s">
        <v>11</v>
      </c>
      <c r="C144" s="7" t="s">
        <v>59</v>
      </c>
      <c r="D144" s="6" t="s">
        <v>306</v>
      </c>
      <c r="E144" s="77"/>
      <c r="F144" s="87">
        <f>F145+F149+F147</f>
        <v>850</v>
      </c>
    </row>
    <row r="145" spans="1:6" s="19" customFormat="1" ht="20.25" x14ac:dyDescent="0.3">
      <c r="A145" s="56" t="s">
        <v>690</v>
      </c>
      <c r="B145" s="76" t="s">
        <v>11</v>
      </c>
      <c r="C145" s="7" t="s">
        <v>59</v>
      </c>
      <c r="D145" s="6" t="s">
        <v>642</v>
      </c>
      <c r="E145" s="77"/>
      <c r="F145" s="87">
        <f>F146</f>
        <v>100</v>
      </c>
    </row>
    <row r="146" spans="1:6" s="26" customFormat="1" ht="37.5" x14ac:dyDescent="0.3">
      <c r="A146" s="52" t="s">
        <v>21</v>
      </c>
      <c r="B146" s="76" t="s">
        <v>11</v>
      </c>
      <c r="C146" s="7" t="s">
        <v>59</v>
      </c>
      <c r="D146" s="6" t="s">
        <v>642</v>
      </c>
      <c r="E146" s="79">
        <v>240</v>
      </c>
      <c r="F146" s="87">
        <v>100</v>
      </c>
    </row>
    <row r="147" spans="1:6" s="19" customFormat="1" ht="20.25" x14ac:dyDescent="0.3">
      <c r="A147" s="56" t="s">
        <v>686</v>
      </c>
      <c r="B147" s="76" t="s">
        <v>11</v>
      </c>
      <c r="C147" s="7" t="s">
        <v>59</v>
      </c>
      <c r="D147" s="6" t="s">
        <v>643</v>
      </c>
      <c r="E147" s="77"/>
      <c r="F147" s="87">
        <f>+F148</f>
        <v>250</v>
      </c>
    </row>
    <row r="148" spans="1:6" s="26" customFormat="1" ht="37.5" x14ac:dyDescent="0.3">
      <c r="A148" s="52" t="s">
        <v>21</v>
      </c>
      <c r="B148" s="76" t="s">
        <v>11</v>
      </c>
      <c r="C148" s="7" t="s">
        <v>59</v>
      </c>
      <c r="D148" s="6" t="s">
        <v>643</v>
      </c>
      <c r="E148" s="79">
        <v>240</v>
      </c>
      <c r="F148" s="87">
        <v>250</v>
      </c>
    </row>
    <row r="149" spans="1:6" s="19" customFormat="1" ht="37.5" x14ac:dyDescent="0.3">
      <c r="A149" s="56" t="s">
        <v>670</v>
      </c>
      <c r="B149" s="76" t="s">
        <v>11</v>
      </c>
      <c r="C149" s="7" t="s">
        <v>59</v>
      </c>
      <c r="D149" s="6" t="s">
        <v>671</v>
      </c>
      <c r="E149" s="77"/>
      <c r="F149" s="87">
        <f>+F150</f>
        <v>500</v>
      </c>
    </row>
    <row r="150" spans="1:6" s="26" customFormat="1" ht="37.5" x14ac:dyDescent="0.3">
      <c r="A150" s="52" t="s">
        <v>21</v>
      </c>
      <c r="B150" s="76" t="s">
        <v>11</v>
      </c>
      <c r="C150" s="7" t="s">
        <v>59</v>
      </c>
      <c r="D150" s="6" t="s">
        <v>671</v>
      </c>
      <c r="E150" s="79">
        <v>240</v>
      </c>
      <c r="F150" s="87">
        <v>500</v>
      </c>
    </row>
    <row r="151" spans="1:6" ht="56.25" x14ac:dyDescent="0.3">
      <c r="A151" s="47" t="s">
        <v>599</v>
      </c>
      <c r="B151" s="74" t="s">
        <v>11</v>
      </c>
      <c r="C151" s="6" t="s">
        <v>59</v>
      </c>
      <c r="D151" s="6" t="s">
        <v>73</v>
      </c>
      <c r="E151" s="75"/>
      <c r="F151" s="87">
        <f>F152+F160</f>
        <v>36648</v>
      </c>
    </row>
    <row r="152" spans="1:6" ht="20.25" x14ac:dyDescent="0.3">
      <c r="A152" s="47" t="s">
        <v>455</v>
      </c>
      <c r="B152" s="74" t="s">
        <v>11</v>
      </c>
      <c r="C152" s="6" t="s">
        <v>59</v>
      </c>
      <c r="D152" s="6" t="s">
        <v>604</v>
      </c>
      <c r="E152" s="75"/>
      <c r="F152" s="87">
        <f>F153</f>
        <v>400</v>
      </c>
    </row>
    <row r="153" spans="1:6" ht="20.25" x14ac:dyDescent="0.3">
      <c r="A153" s="54" t="s">
        <v>75</v>
      </c>
      <c r="B153" s="74" t="s">
        <v>11</v>
      </c>
      <c r="C153" s="6" t="s">
        <v>59</v>
      </c>
      <c r="D153" s="6" t="s">
        <v>613</v>
      </c>
      <c r="E153" s="75" t="s">
        <v>20</v>
      </c>
      <c r="F153" s="87">
        <f>F154+F156+F158</f>
        <v>400</v>
      </c>
    </row>
    <row r="154" spans="1:6" ht="26.25" customHeight="1" x14ac:dyDescent="0.3">
      <c r="A154" s="47" t="s">
        <v>615</v>
      </c>
      <c r="B154" s="74" t="s">
        <v>11</v>
      </c>
      <c r="C154" s="6" t="s">
        <v>59</v>
      </c>
      <c r="D154" s="6" t="s">
        <v>614</v>
      </c>
      <c r="E154" s="75" t="s">
        <v>20</v>
      </c>
      <c r="F154" s="87">
        <f>F155</f>
        <v>237.3</v>
      </c>
    </row>
    <row r="155" spans="1:6" s="24" customFormat="1" ht="37.5" x14ac:dyDescent="0.3">
      <c r="A155" s="47" t="s">
        <v>21</v>
      </c>
      <c r="B155" s="76" t="s">
        <v>11</v>
      </c>
      <c r="C155" s="7" t="s">
        <v>59</v>
      </c>
      <c r="D155" s="7" t="s">
        <v>614</v>
      </c>
      <c r="E155" s="77" t="s">
        <v>22</v>
      </c>
      <c r="F155" s="87">
        <v>237.3</v>
      </c>
    </row>
    <row r="156" spans="1:6" ht="20.25" x14ac:dyDescent="0.3">
      <c r="A156" s="46" t="s">
        <v>616</v>
      </c>
      <c r="B156" s="74" t="s">
        <v>11</v>
      </c>
      <c r="C156" s="6" t="s">
        <v>59</v>
      </c>
      <c r="D156" s="7" t="s">
        <v>618</v>
      </c>
      <c r="E156" s="75" t="s">
        <v>20</v>
      </c>
      <c r="F156" s="87">
        <f>F157</f>
        <v>47.8</v>
      </c>
    </row>
    <row r="157" spans="1:6" s="24" customFormat="1" ht="37.5" x14ac:dyDescent="0.3">
      <c r="A157" s="47" t="s">
        <v>21</v>
      </c>
      <c r="B157" s="76" t="s">
        <v>11</v>
      </c>
      <c r="C157" s="7" t="s">
        <v>59</v>
      </c>
      <c r="D157" s="7" t="s">
        <v>618</v>
      </c>
      <c r="E157" s="77" t="s">
        <v>22</v>
      </c>
      <c r="F157" s="87">
        <v>47.8</v>
      </c>
    </row>
    <row r="158" spans="1:6" ht="37.5" x14ac:dyDescent="0.3">
      <c r="A158" s="46" t="s">
        <v>617</v>
      </c>
      <c r="B158" s="74" t="s">
        <v>11</v>
      </c>
      <c r="C158" s="6" t="s">
        <v>59</v>
      </c>
      <c r="D158" s="7" t="s">
        <v>619</v>
      </c>
      <c r="E158" s="75" t="s">
        <v>20</v>
      </c>
      <c r="F158" s="87">
        <f>F159</f>
        <v>114.9</v>
      </c>
    </row>
    <row r="159" spans="1:6" s="24" customFormat="1" ht="37.5" x14ac:dyDescent="0.3">
      <c r="A159" s="47" t="s">
        <v>21</v>
      </c>
      <c r="B159" s="76" t="s">
        <v>11</v>
      </c>
      <c r="C159" s="7" t="s">
        <v>59</v>
      </c>
      <c r="D159" s="7" t="s">
        <v>619</v>
      </c>
      <c r="E159" s="77" t="s">
        <v>22</v>
      </c>
      <c r="F159" s="87">
        <v>114.9</v>
      </c>
    </row>
    <row r="160" spans="1:6" ht="20.25" x14ac:dyDescent="0.3">
      <c r="A160" s="47" t="s">
        <v>342</v>
      </c>
      <c r="B160" s="74" t="s">
        <v>11</v>
      </c>
      <c r="C160" s="6" t="s">
        <v>59</v>
      </c>
      <c r="D160" s="6" t="s">
        <v>600</v>
      </c>
      <c r="E160" s="75"/>
      <c r="F160" s="87">
        <f>+F161+F167</f>
        <v>36248</v>
      </c>
    </row>
    <row r="161" spans="1:6" ht="37.5" x14ac:dyDescent="0.3">
      <c r="A161" s="47" t="s">
        <v>14</v>
      </c>
      <c r="B161" s="74" t="s">
        <v>11</v>
      </c>
      <c r="C161" s="6" t="s">
        <v>59</v>
      </c>
      <c r="D161" s="6" t="s">
        <v>373</v>
      </c>
      <c r="E161" s="75" t="s">
        <v>20</v>
      </c>
      <c r="F161" s="87">
        <f>F162+F165</f>
        <v>16848.599999999999</v>
      </c>
    </row>
    <row r="162" spans="1:6" ht="20.25" x14ac:dyDescent="0.3">
      <c r="A162" s="54" t="s">
        <v>74</v>
      </c>
      <c r="B162" s="74" t="s">
        <v>11</v>
      </c>
      <c r="C162" s="6" t="s">
        <v>59</v>
      </c>
      <c r="D162" s="6" t="s">
        <v>374</v>
      </c>
      <c r="E162" s="75" t="s">
        <v>20</v>
      </c>
      <c r="F162" s="87">
        <f>+F163+F164</f>
        <v>11371.099999999999</v>
      </c>
    </row>
    <row r="163" spans="1:6" s="24" customFormat="1" ht="20.25" x14ac:dyDescent="0.3">
      <c r="A163" s="47" t="s">
        <v>36</v>
      </c>
      <c r="B163" s="76" t="s">
        <v>11</v>
      </c>
      <c r="C163" s="7" t="s">
        <v>59</v>
      </c>
      <c r="D163" s="7" t="s">
        <v>374</v>
      </c>
      <c r="E163" s="77" t="s">
        <v>37</v>
      </c>
      <c r="F163" s="87">
        <v>10592.3</v>
      </c>
    </row>
    <row r="164" spans="1:6" s="24" customFormat="1" ht="37.5" x14ac:dyDescent="0.3">
      <c r="A164" s="47" t="s">
        <v>21</v>
      </c>
      <c r="B164" s="76" t="s">
        <v>11</v>
      </c>
      <c r="C164" s="7" t="s">
        <v>59</v>
      </c>
      <c r="D164" s="7" t="s">
        <v>374</v>
      </c>
      <c r="E164" s="77" t="s">
        <v>22</v>
      </c>
      <c r="F164" s="87">
        <v>778.8</v>
      </c>
    </row>
    <row r="165" spans="1:6" ht="37.5" x14ac:dyDescent="0.3">
      <c r="A165" s="45" t="s">
        <v>16</v>
      </c>
      <c r="B165" s="74" t="s">
        <v>11</v>
      </c>
      <c r="C165" s="6" t="s">
        <v>59</v>
      </c>
      <c r="D165" s="6" t="s">
        <v>375</v>
      </c>
      <c r="E165" s="75" t="s">
        <v>20</v>
      </c>
      <c r="F165" s="87">
        <f>+F166</f>
        <v>5477.5</v>
      </c>
    </row>
    <row r="166" spans="1:6" s="24" customFormat="1" ht="20.25" x14ac:dyDescent="0.3">
      <c r="A166" s="47" t="s">
        <v>36</v>
      </c>
      <c r="B166" s="76" t="s">
        <v>11</v>
      </c>
      <c r="C166" s="7" t="s">
        <v>59</v>
      </c>
      <c r="D166" s="7" t="s">
        <v>375</v>
      </c>
      <c r="E166" s="77" t="s">
        <v>37</v>
      </c>
      <c r="F166" s="87">
        <v>5477.5</v>
      </c>
    </row>
    <row r="167" spans="1:6" ht="20.25" x14ac:dyDescent="0.3">
      <c r="A167" s="54" t="s">
        <v>75</v>
      </c>
      <c r="B167" s="74" t="s">
        <v>11</v>
      </c>
      <c r="C167" s="6" t="s">
        <v>59</v>
      </c>
      <c r="D167" s="6" t="s">
        <v>601</v>
      </c>
      <c r="E167" s="75" t="s">
        <v>20</v>
      </c>
      <c r="F167" s="87">
        <f>F168+F170+F173+F175+F178</f>
        <v>19399.399999999998</v>
      </c>
    </row>
    <row r="168" spans="1:6" ht="20.25" x14ac:dyDescent="0.3">
      <c r="A168" s="47" t="s">
        <v>324</v>
      </c>
      <c r="B168" s="74" t="s">
        <v>11</v>
      </c>
      <c r="C168" s="6" t="s">
        <v>59</v>
      </c>
      <c r="D168" s="6" t="s">
        <v>609</v>
      </c>
      <c r="E168" s="75" t="s">
        <v>20</v>
      </c>
      <c r="F168" s="87">
        <f>SUM(F169)</f>
        <v>1322.9</v>
      </c>
    </row>
    <row r="169" spans="1:6" s="24" customFormat="1" ht="37.5" x14ac:dyDescent="0.3">
      <c r="A169" s="47" t="s">
        <v>21</v>
      </c>
      <c r="B169" s="76" t="s">
        <v>11</v>
      </c>
      <c r="C169" s="7" t="s">
        <v>59</v>
      </c>
      <c r="D169" s="7" t="s">
        <v>609</v>
      </c>
      <c r="E169" s="77" t="s">
        <v>22</v>
      </c>
      <c r="F169" s="87">
        <v>1322.9</v>
      </c>
    </row>
    <row r="170" spans="1:6" ht="20.25" x14ac:dyDescent="0.3">
      <c r="A170" s="47" t="s">
        <v>691</v>
      </c>
      <c r="B170" s="74" t="s">
        <v>11</v>
      </c>
      <c r="C170" s="6" t="s">
        <v>59</v>
      </c>
      <c r="D170" s="6" t="s">
        <v>610</v>
      </c>
      <c r="E170" s="75" t="s">
        <v>20</v>
      </c>
      <c r="F170" s="87">
        <f>SUM(F171:F172)</f>
        <v>11690.2</v>
      </c>
    </row>
    <row r="171" spans="1:6" s="24" customFormat="1" ht="37.5" x14ac:dyDescent="0.3">
      <c r="A171" s="47" t="s">
        <v>21</v>
      </c>
      <c r="B171" s="76" t="s">
        <v>11</v>
      </c>
      <c r="C171" s="7" t="s">
        <v>59</v>
      </c>
      <c r="D171" s="7" t="s">
        <v>610</v>
      </c>
      <c r="E171" s="77" t="s">
        <v>22</v>
      </c>
      <c r="F171" s="87">
        <v>11490.2</v>
      </c>
    </row>
    <row r="172" spans="1:6" s="24" customFormat="1" ht="20.25" x14ac:dyDescent="0.3">
      <c r="A172" s="47" t="s">
        <v>23</v>
      </c>
      <c r="B172" s="76" t="s">
        <v>11</v>
      </c>
      <c r="C172" s="7" t="s">
        <v>59</v>
      </c>
      <c r="D172" s="7" t="s">
        <v>610</v>
      </c>
      <c r="E172" s="77" t="s">
        <v>24</v>
      </c>
      <c r="F172" s="87">
        <v>200</v>
      </c>
    </row>
    <row r="173" spans="1:6" ht="20.25" x14ac:dyDescent="0.3">
      <c r="A173" s="47" t="s">
        <v>621</v>
      </c>
      <c r="B173" s="74" t="s">
        <v>11</v>
      </c>
      <c r="C173" s="6" t="s">
        <v>59</v>
      </c>
      <c r="D173" s="6" t="s">
        <v>620</v>
      </c>
      <c r="E173" s="75" t="s">
        <v>20</v>
      </c>
      <c r="F173" s="87">
        <f>SUM(F174)</f>
        <v>4000</v>
      </c>
    </row>
    <row r="174" spans="1:6" s="24" customFormat="1" ht="37.5" x14ac:dyDescent="0.3">
      <c r="A174" s="47" t="s">
        <v>21</v>
      </c>
      <c r="B174" s="76" t="s">
        <v>11</v>
      </c>
      <c r="C174" s="7" t="s">
        <v>59</v>
      </c>
      <c r="D174" s="7" t="s">
        <v>620</v>
      </c>
      <c r="E174" s="77" t="s">
        <v>22</v>
      </c>
      <c r="F174" s="87">
        <v>4000</v>
      </c>
    </row>
    <row r="175" spans="1:6" ht="20.25" x14ac:dyDescent="0.3">
      <c r="A175" s="47" t="s">
        <v>323</v>
      </c>
      <c r="B175" s="74" t="s">
        <v>11</v>
      </c>
      <c r="C175" s="6" t="s">
        <v>59</v>
      </c>
      <c r="D175" s="6" t="s">
        <v>611</v>
      </c>
      <c r="E175" s="75" t="s">
        <v>20</v>
      </c>
      <c r="F175" s="87">
        <f>F176+F177</f>
        <v>2086.3000000000002</v>
      </c>
    </row>
    <row r="176" spans="1:6" s="24" customFormat="1" ht="37.5" x14ac:dyDescent="0.3">
      <c r="A176" s="47" t="s">
        <v>21</v>
      </c>
      <c r="B176" s="76" t="s">
        <v>11</v>
      </c>
      <c r="C176" s="7" t="s">
        <v>59</v>
      </c>
      <c r="D176" s="7" t="s">
        <v>611</v>
      </c>
      <c r="E176" s="77" t="s">
        <v>22</v>
      </c>
      <c r="F176" s="87">
        <v>2073</v>
      </c>
    </row>
    <row r="177" spans="1:6" s="24" customFormat="1" ht="20.25" x14ac:dyDescent="0.3">
      <c r="A177" s="47" t="s">
        <v>23</v>
      </c>
      <c r="B177" s="76" t="s">
        <v>11</v>
      </c>
      <c r="C177" s="7" t="s">
        <v>59</v>
      </c>
      <c r="D177" s="7" t="s">
        <v>611</v>
      </c>
      <c r="E177" s="77" t="s">
        <v>24</v>
      </c>
      <c r="F177" s="87">
        <v>13.299999999999999</v>
      </c>
    </row>
    <row r="178" spans="1:6" ht="20.25" x14ac:dyDescent="0.3">
      <c r="A178" s="47" t="s">
        <v>76</v>
      </c>
      <c r="B178" s="74" t="s">
        <v>11</v>
      </c>
      <c r="C178" s="6" t="s">
        <v>59</v>
      </c>
      <c r="D178" s="6" t="s">
        <v>612</v>
      </c>
      <c r="E178" s="75" t="s">
        <v>20</v>
      </c>
      <c r="F178" s="87">
        <f>F179</f>
        <v>300</v>
      </c>
    </row>
    <row r="179" spans="1:6" s="24" customFormat="1" ht="37.5" x14ac:dyDescent="0.3">
      <c r="A179" s="47" t="s">
        <v>21</v>
      </c>
      <c r="B179" s="76" t="s">
        <v>11</v>
      </c>
      <c r="C179" s="7" t="s">
        <v>59</v>
      </c>
      <c r="D179" s="7" t="s">
        <v>612</v>
      </c>
      <c r="E179" s="77" t="s">
        <v>22</v>
      </c>
      <c r="F179" s="87">
        <v>300</v>
      </c>
    </row>
    <row r="180" spans="1:6" s="22" customFormat="1" ht="30" customHeight="1" x14ac:dyDescent="0.3">
      <c r="A180" s="57" t="s">
        <v>77</v>
      </c>
      <c r="B180" s="80" t="s">
        <v>1</v>
      </c>
      <c r="C180" s="11" t="s">
        <v>0</v>
      </c>
      <c r="D180" s="11"/>
      <c r="E180" s="81"/>
      <c r="F180" s="89">
        <f>+F181</f>
        <v>1808.2</v>
      </c>
    </row>
    <row r="181" spans="1:6" s="9" customFormat="1" ht="20.25" x14ac:dyDescent="0.3">
      <c r="A181" s="45" t="s">
        <v>78</v>
      </c>
      <c r="B181" s="74" t="s">
        <v>1</v>
      </c>
      <c r="C181" s="6" t="s">
        <v>18</v>
      </c>
      <c r="D181" s="6"/>
      <c r="E181" s="75"/>
      <c r="F181" s="87">
        <f>+F182</f>
        <v>1808.2</v>
      </c>
    </row>
    <row r="182" spans="1:6" s="9" customFormat="1" ht="56.25" x14ac:dyDescent="0.3">
      <c r="A182" s="45" t="s">
        <v>340</v>
      </c>
      <c r="B182" s="74" t="s">
        <v>1</v>
      </c>
      <c r="C182" s="6" t="s">
        <v>18</v>
      </c>
      <c r="D182" s="6" t="s">
        <v>6</v>
      </c>
      <c r="E182" s="81"/>
      <c r="F182" s="87">
        <f>+F183</f>
        <v>1808.2</v>
      </c>
    </row>
    <row r="183" spans="1:6" s="9" customFormat="1" ht="20.25" x14ac:dyDescent="0.3">
      <c r="A183" s="45" t="s">
        <v>342</v>
      </c>
      <c r="B183" s="74" t="s">
        <v>1</v>
      </c>
      <c r="C183" s="6" t="s">
        <v>18</v>
      </c>
      <c r="D183" s="6" t="s">
        <v>341</v>
      </c>
      <c r="E183" s="81"/>
      <c r="F183" s="87">
        <f>+F184</f>
        <v>1808.2</v>
      </c>
    </row>
    <row r="184" spans="1:6" ht="37.5" x14ac:dyDescent="0.3">
      <c r="A184" s="46" t="s">
        <v>14</v>
      </c>
      <c r="B184" s="74" t="s">
        <v>1</v>
      </c>
      <c r="C184" s="6" t="s">
        <v>18</v>
      </c>
      <c r="D184" s="7" t="s">
        <v>343</v>
      </c>
      <c r="E184" s="75"/>
      <c r="F184" s="87">
        <f>F185</f>
        <v>1808.2</v>
      </c>
    </row>
    <row r="185" spans="1:6" ht="20.25" x14ac:dyDescent="0.3">
      <c r="A185" s="51" t="s">
        <v>376</v>
      </c>
      <c r="B185" s="74" t="s">
        <v>1</v>
      </c>
      <c r="C185" s="6" t="s">
        <v>18</v>
      </c>
      <c r="D185" s="41" t="s">
        <v>377</v>
      </c>
      <c r="E185" s="75"/>
      <c r="F185" s="87">
        <f>F186</f>
        <v>1808.2</v>
      </c>
    </row>
    <row r="186" spans="1:6" s="24" customFormat="1" ht="20.25" x14ac:dyDescent="0.3">
      <c r="A186" s="47" t="s">
        <v>36</v>
      </c>
      <c r="B186" s="74" t="s">
        <v>1</v>
      </c>
      <c r="C186" s="6" t="s">
        <v>18</v>
      </c>
      <c r="D186" s="41" t="s">
        <v>377</v>
      </c>
      <c r="E186" s="75" t="s">
        <v>37</v>
      </c>
      <c r="F186" s="87">
        <v>1808.2</v>
      </c>
    </row>
    <row r="187" spans="1:6" s="22" customFormat="1" ht="47.25" customHeight="1" x14ac:dyDescent="0.3">
      <c r="A187" s="57" t="s">
        <v>80</v>
      </c>
      <c r="B187" s="80" t="s">
        <v>18</v>
      </c>
      <c r="C187" s="11" t="s">
        <v>0</v>
      </c>
      <c r="D187" s="11"/>
      <c r="E187" s="81"/>
      <c r="F187" s="89">
        <f>F188+F209</f>
        <v>13834</v>
      </c>
    </row>
    <row r="188" spans="1:6" s="9" customFormat="1" ht="37.5" x14ac:dyDescent="0.3">
      <c r="A188" s="48" t="s">
        <v>81</v>
      </c>
      <c r="B188" s="76" t="s">
        <v>18</v>
      </c>
      <c r="C188" s="7" t="s">
        <v>82</v>
      </c>
      <c r="D188" s="7"/>
      <c r="E188" s="77"/>
      <c r="F188" s="88">
        <f>+F189</f>
        <v>10666.3</v>
      </c>
    </row>
    <row r="189" spans="1:6" ht="56.25" x14ac:dyDescent="0.3">
      <c r="A189" s="46" t="s">
        <v>487</v>
      </c>
      <c r="B189" s="74" t="s">
        <v>18</v>
      </c>
      <c r="C189" s="6" t="s">
        <v>82</v>
      </c>
      <c r="D189" s="41" t="s">
        <v>83</v>
      </c>
      <c r="E189" s="75"/>
      <c r="F189" s="87">
        <f>F194+F199+F190</f>
        <v>10666.3</v>
      </c>
    </row>
    <row r="190" spans="1:6" ht="20.25" x14ac:dyDescent="0.3">
      <c r="A190" s="51" t="s">
        <v>455</v>
      </c>
      <c r="B190" s="74" t="s">
        <v>18</v>
      </c>
      <c r="C190" s="6" t="s">
        <v>82</v>
      </c>
      <c r="D190" s="41" t="s">
        <v>488</v>
      </c>
      <c r="E190" s="75"/>
      <c r="F190" s="87">
        <f>F191</f>
        <v>3573</v>
      </c>
    </row>
    <row r="191" spans="1:6" ht="20.25" x14ac:dyDescent="0.3">
      <c r="A191" s="58" t="s">
        <v>13</v>
      </c>
      <c r="B191" s="74" t="s">
        <v>18</v>
      </c>
      <c r="C191" s="6" t="s">
        <v>82</v>
      </c>
      <c r="D191" s="41" t="s">
        <v>489</v>
      </c>
      <c r="E191" s="75"/>
      <c r="F191" s="87">
        <f>F192</f>
        <v>3573</v>
      </c>
    </row>
    <row r="192" spans="1:6" ht="37.5" x14ac:dyDescent="0.3">
      <c r="A192" s="51" t="s">
        <v>490</v>
      </c>
      <c r="B192" s="74" t="s">
        <v>18</v>
      </c>
      <c r="C192" s="6" t="s">
        <v>82</v>
      </c>
      <c r="D192" s="41" t="s">
        <v>676</v>
      </c>
      <c r="E192" s="77"/>
      <c r="F192" s="87">
        <f>SUM(F193)</f>
        <v>3573</v>
      </c>
    </row>
    <row r="193" spans="1:6" ht="37.5" x14ac:dyDescent="0.3">
      <c r="A193" s="47" t="s">
        <v>21</v>
      </c>
      <c r="B193" s="76" t="s">
        <v>18</v>
      </c>
      <c r="C193" s="7" t="s">
        <v>82</v>
      </c>
      <c r="D193" s="41" t="s">
        <v>676</v>
      </c>
      <c r="E193" s="77" t="s">
        <v>22</v>
      </c>
      <c r="F193" s="87">
        <v>3573</v>
      </c>
    </row>
    <row r="194" spans="1:6" ht="22.5" customHeight="1" x14ac:dyDescent="0.3">
      <c r="A194" s="51" t="s">
        <v>371</v>
      </c>
      <c r="B194" s="74" t="s">
        <v>18</v>
      </c>
      <c r="C194" s="6" t="s">
        <v>82</v>
      </c>
      <c r="D194" s="32" t="s">
        <v>491</v>
      </c>
      <c r="E194" s="77"/>
      <c r="F194" s="87">
        <f>F195</f>
        <v>3817.3</v>
      </c>
    </row>
    <row r="195" spans="1:6" ht="20.25" x14ac:dyDescent="0.3">
      <c r="A195" s="46" t="s">
        <v>19</v>
      </c>
      <c r="B195" s="74" t="s">
        <v>18</v>
      </c>
      <c r="C195" s="6" t="s">
        <v>82</v>
      </c>
      <c r="D195" s="32" t="s">
        <v>492</v>
      </c>
      <c r="E195" s="75" t="s">
        <v>20</v>
      </c>
      <c r="F195" s="87">
        <f>F196</f>
        <v>3817.3</v>
      </c>
    </row>
    <row r="196" spans="1:6" ht="37.5" x14ac:dyDescent="0.3">
      <c r="A196" s="54" t="s">
        <v>84</v>
      </c>
      <c r="B196" s="74" t="s">
        <v>18</v>
      </c>
      <c r="C196" s="6" t="s">
        <v>82</v>
      </c>
      <c r="D196" s="116" t="s">
        <v>493</v>
      </c>
      <c r="E196" s="75" t="s">
        <v>20</v>
      </c>
      <c r="F196" s="87">
        <f>F197+F198</f>
        <v>3817.3</v>
      </c>
    </row>
    <row r="197" spans="1:6" s="24" customFormat="1" ht="37.5" x14ac:dyDescent="0.3">
      <c r="A197" s="47" t="s">
        <v>21</v>
      </c>
      <c r="B197" s="74" t="s">
        <v>18</v>
      </c>
      <c r="C197" s="6" t="s">
        <v>82</v>
      </c>
      <c r="D197" s="41" t="s">
        <v>85</v>
      </c>
      <c r="E197" s="75" t="s">
        <v>22</v>
      </c>
      <c r="F197" s="87">
        <v>3815.7000000000003</v>
      </c>
    </row>
    <row r="198" spans="1:6" s="24" customFormat="1" ht="20.25" x14ac:dyDescent="0.3">
      <c r="A198" s="47" t="s">
        <v>23</v>
      </c>
      <c r="B198" s="74" t="s">
        <v>18</v>
      </c>
      <c r="C198" s="6" t="s">
        <v>82</v>
      </c>
      <c r="D198" s="41" t="s">
        <v>85</v>
      </c>
      <c r="E198" s="75" t="s">
        <v>24</v>
      </c>
      <c r="F198" s="87">
        <v>1.6</v>
      </c>
    </row>
    <row r="199" spans="1:6" s="24" customFormat="1" ht="20.25" x14ac:dyDescent="0.3">
      <c r="A199" s="51" t="s">
        <v>342</v>
      </c>
      <c r="B199" s="74" t="s">
        <v>18</v>
      </c>
      <c r="C199" s="6" t="s">
        <v>82</v>
      </c>
      <c r="D199" s="32" t="s">
        <v>497</v>
      </c>
      <c r="E199" s="75"/>
      <c r="F199" s="87">
        <f>F200+F206</f>
        <v>3276</v>
      </c>
    </row>
    <row r="200" spans="1:6" s="24" customFormat="1" ht="20.25" x14ac:dyDescent="0.3">
      <c r="A200" s="51" t="s">
        <v>496</v>
      </c>
      <c r="B200" s="74" t="s">
        <v>18</v>
      </c>
      <c r="C200" s="6" t="s">
        <v>82</v>
      </c>
      <c r="D200" s="41" t="s">
        <v>498</v>
      </c>
      <c r="E200" s="75"/>
      <c r="F200" s="87">
        <f>F201+F204</f>
        <v>3256</v>
      </c>
    </row>
    <row r="201" spans="1:6" ht="56.25" x14ac:dyDescent="0.3">
      <c r="A201" s="45" t="s">
        <v>88</v>
      </c>
      <c r="B201" s="74" t="s">
        <v>18</v>
      </c>
      <c r="C201" s="6" t="s">
        <v>82</v>
      </c>
      <c r="D201" s="6" t="s">
        <v>494</v>
      </c>
      <c r="E201" s="75"/>
      <c r="F201" s="87">
        <f>F202+F203</f>
        <v>2256</v>
      </c>
    </row>
    <row r="202" spans="1:6" s="24" customFormat="1" ht="42" customHeight="1" x14ac:dyDescent="0.3">
      <c r="A202" s="47" t="s">
        <v>21</v>
      </c>
      <c r="B202" s="74" t="s">
        <v>18</v>
      </c>
      <c r="C202" s="6" t="s">
        <v>82</v>
      </c>
      <c r="D202" s="6" t="s">
        <v>494</v>
      </c>
      <c r="E202" s="75" t="s">
        <v>22</v>
      </c>
      <c r="F202" s="87">
        <v>2255</v>
      </c>
    </row>
    <row r="203" spans="1:6" s="24" customFormat="1" ht="20.25" x14ac:dyDescent="0.3">
      <c r="A203" s="47" t="s">
        <v>23</v>
      </c>
      <c r="B203" s="74" t="s">
        <v>18</v>
      </c>
      <c r="C203" s="6" t="s">
        <v>82</v>
      </c>
      <c r="D203" s="6" t="s">
        <v>494</v>
      </c>
      <c r="E203" s="75" t="s">
        <v>24</v>
      </c>
      <c r="F203" s="87">
        <v>1</v>
      </c>
    </row>
    <row r="204" spans="1:6" ht="20.25" x14ac:dyDescent="0.3">
      <c r="A204" s="47" t="s">
        <v>89</v>
      </c>
      <c r="B204" s="74" t="s">
        <v>18</v>
      </c>
      <c r="C204" s="6" t="s">
        <v>82</v>
      </c>
      <c r="D204" s="6" t="s">
        <v>495</v>
      </c>
      <c r="E204" s="75"/>
      <c r="F204" s="87">
        <f>F205</f>
        <v>1000</v>
      </c>
    </row>
    <row r="205" spans="1:6" s="24" customFormat="1" ht="37.5" x14ac:dyDescent="0.3">
      <c r="A205" s="47" t="s">
        <v>21</v>
      </c>
      <c r="B205" s="74" t="s">
        <v>18</v>
      </c>
      <c r="C205" s="6" t="s">
        <v>82</v>
      </c>
      <c r="D205" s="6" t="s">
        <v>495</v>
      </c>
      <c r="E205" s="75" t="s">
        <v>22</v>
      </c>
      <c r="F205" s="87">
        <v>1000</v>
      </c>
    </row>
    <row r="206" spans="1:6" ht="20.25" x14ac:dyDescent="0.3">
      <c r="A206" s="51" t="s">
        <v>500</v>
      </c>
      <c r="B206" s="74" t="s">
        <v>18</v>
      </c>
      <c r="C206" s="6" t="s">
        <v>82</v>
      </c>
      <c r="D206" s="41" t="s">
        <v>499</v>
      </c>
      <c r="E206" s="77"/>
      <c r="F206" s="87">
        <f>F207</f>
        <v>20</v>
      </c>
    </row>
    <row r="207" spans="1:6" ht="37.5" x14ac:dyDescent="0.3">
      <c r="A207" s="51" t="s">
        <v>291</v>
      </c>
      <c r="B207" s="74" t="s">
        <v>18</v>
      </c>
      <c r="C207" s="6" t="s">
        <v>82</v>
      </c>
      <c r="D207" s="41" t="s">
        <v>501</v>
      </c>
      <c r="E207" s="82"/>
      <c r="F207" s="87">
        <f>F208</f>
        <v>20</v>
      </c>
    </row>
    <row r="208" spans="1:6" s="24" customFormat="1" ht="20.25" x14ac:dyDescent="0.3">
      <c r="A208" s="47" t="s">
        <v>25</v>
      </c>
      <c r="B208" s="74" t="s">
        <v>18</v>
      </c>
      <c r="C208" s="6" t="s">
        <v>82</v>
      </c>
      <c r="D208" s="41" t="s">
        <v>501</v>
      </c>
      <c r="E208" s="77" t="s">
        <v>26</v>
      </c>
      <c r="F208" s="87">
        <v>20</v>
      </c>
    </row>
    <row r="209" spans="1:6" s="9" customFormat="1" ht="37.5" x14ac:dyDescent="0.3">
      <c r="A209" s="54" t="s">
        <v>290</v>
      </c>
      <c r="B209" s="76" t="s">
        <v>18</v>
      </c>
      <c r="C209" s="7" t="s">
        <v>90</v>
      </c>
      <c r="D209" s="41" t="s">
        <v>20</v>
      </c>
      <c r="E209" s="77"/>
      <c r="F209" s="88">
        <f>F210</f>
        <v>3167.7</v>
      </c>
    </row>
    <row r="210" spans="1:6" s="9" customFormat="1" ht="56.25" x14ac:dyDescent="0.3">
      <c r="A210" s="46" t="s">
        <v>487</v>
      </c>
      <c r="B210" s="74" t="s">
        <v>18</v>
      </c>
      <c r="C210" s="6" t="s">
        <v>90</v>
      </c>
      <c r="D210" s="41" t="s">
        <v>83</v>
      </c>
      <c r="E210" s="83"/>
      <c r="F210" s="88">
        <f>F211+F218</f>
        <v>3167.7</v>
      </c>
    </row>
    <row r="211" spans="1:6" s="9" customFormat="1" ht="20.25" x14ac:dyDescent="0.3">
      <c r="A211" s="51" t="s">
        <v>455</v>
      </c>
      <c r="B211" s="74" t="s">
        <v>18</v>
      </c>
      <c r="C211" s="6" t="s">
        <v>90</v>
      </c>
      <c r="D211" s="41" t="s">
        <v>488</v>
      </c>
      <c r="E211" s="83"/>
      <c r="F211" s="88">
        <f>F212+F215</f>
        <v>2703</v>
      </c>
    </row>
    <row r="212" spans="1:6" ht="20.25" x14ac:dyDescent="0.3">
      <c r="A212" s="58" t="s">
        <v>13</v>
      </c>
      <c r="B212" s="76" t="s">
        <v>18</v>
      </c>
      <c r="C212" s="7" t="s">
        <v>90</v>
      </c>
      <c r="D212" s="41" t="s">
        <v>489</v>
      </c>
      <c r="E212" s="77"/>
      <c r="F212" s="88">
        <f>+F213</f>
        <v>2653</v>
      </c>
    </row>
    <row r="213" spans="1:6" ht="20.25" x14ac:dyDescent="0.3">
      <c r="A213" s="46" t="s">
        <v>91</v>
      </c>
      <c r="B213" s="76" t="s">
        <v>18</v>
      </c>
      <c r="C213" s="7" t="s">
        <v>90</v>
      </c>
      <c r="D213" s="41" t="s">
        <v>502</v>
      </c>
      <c r="E213" s="77"/>
      <c r="F213" s="87">
        <f>SUM(F214)</f>
        <v>2653</v>
      </c>
    </row>
    <row r="214" spans="1:6" s="24" customFormat="1" ht="37.5" x14ac:dyDescent="0.3">
      <c r="A214" s="47" t="s">
        <v>21</v>
      </c>
      <c r="B214" s="76" t="s">
        <v>18</v>
      </c>
      <c r="C214" s="7" t="s">
        <v>90</v>
      </c>
      <c r="D214" s="41" t="s">
        <v>502</v>
      </c>
      <c r="E214" s="77" t="s">
        <v>22</v>
      </c>
      <c r="F214" s="87">
        <v>2653</v>
      </c>
    </row>
    <row r="215" spans="1:6" ht="20.25" x14ac:dyDescent="0.3">
      <c r="A215" s="46" t="s">
        <v>19</v>
      </c>
      <c r="B215" s="74" t="s">
        <v>18</v>
      </c>
      <c r="C215" s="6" t="s">
        <v>90</v>
      </c>
      <c r="D215" s="6" t="s">
        <v>503</v>
      </c>
      <c r="E215" s="75" t="s">
        <v>20</v>
      </c>
      <c r="F215" s="87">
        <f>F216</f>
        <v>50</v>
      </c>
    </row>
    <row r="216" spans="1:6" ht="37.5" x14ac:dyDescent="0.3">
      <c r="A216" s="51" t="s">
        <v>504</v>
      </c>
      <c r="B216" s="76" t="s">
        <v>18</v>
      </c>
      <c r="C216" s="7" t="s">
        <v>90</v>
      </c>
      <c r="D216" s="41" t="s">
        <v>582</v>
      </c>
      <c r="E216" s="77"/>
      <c r="F216" s="87">
        <f>SUM(F217)</f>
        <v>50</v>
      </c>
    </row>
    <row r="217" spans="1:6" ht="37.5" x14ac:dyDescent="0.3">
      <c r="A217" s="47" t="s">
        <v>21</v>
      </c>
      <c r="B217" s="76" t="s">
        <v>18</v>
      </c>
      <c r="C217" s="7" t="s">
        <v>90</v>
      </c>
      <c r="D217" s="41" t="s">
        <v>582</v>
      </c>
      <c r="E217" s="77" t="s">
        <v>22</v>
      </c>
      <c r="F217" s="87">
        <v>50</v>
      </c>
    </row>
    <row r="218" spans="1:6" ht="20.25" x14ac:dyDescent="0.3">
      <c r="A218" s="51" t="s">
        <v>342</v>
      </c>
      <c r="B218" s="76" t="s">
        <v>18</v>
      </c>
      <c r="C218" s="7" t="s">
        <v>90</v>
      </c>
      <c r="D218" s="41" t="s">
        <v>497</v>
      </c>
      <c r="E218" s="77"/>
      <c r="F218" s="87">
        <f>F219+F229</f>
        <v>464.7</v>
      </c>
    </row>
    <row r="219" spans="1:6" ht="20.25" x14ac:dyDescent="0.3">
      <c r="A219" s="51" t="s">
        <v>496</v>
      </c>
      <c r="B219" s="76" t="s">
        <v>18</v>
      </c>
      <c r="C219" s="7" t="s">
        <v>90</v>
      </c>
      <c r="D219" s="41" t="s">
        <v>498</v>
      </c>
      <c r="E219" s="77" t="s">
        <v>20</v>
      </c>
      <c r="F219" s="87">
        <f>F220+F222+F225+F227</f>
        <v>309.7</v>
      </c>
    </row>
    <row r="220" spans="1:6" ht="37.5" x14ac:dyDescent="0.3">
      <c r="A220" s="46" t="s">
        <v>92</v>
      </c>
      <c r="B220" s="76" t="s">
        <v>18</v>
      </c>
      <c r="C220" s="7" t="s">
        <v>90</v>
      </c>
      <c r="D220" s="41" t="s">
        <v>505</v>
      </c>
      <c r="E220" s="77"/>
      <c r="F220" s="88">
        <f>F221</f>
        <v>35</v>
      </c>
    </row>
    <row r="221" spans="1:6" s="24" customFormat="1" ht="20.25" x14ac:dyDescent="0.3">
      <c r="A221" s="59" t="s">
        <v>25</v>
      </c>
      <c r="B221" s="76" t="s">
        <v>18</v>
      </c>
      <c r="C221" s="7" t="s">
        <v>90</v>
      </c>
      <c r="D221" s="41" t="s">
        <v>93</v>
      </c>
      <c r="E221" s="77" t="s">
        <v>26</v>
      </c>
      <c r="F221" s="87">
        <v>35</v>
      </c>
    </row>
    <row r="222" spans="1:6" ht="20.25" x14ac:dyDescent="0.3">
      <c r="A222" s="46" t="s">
        <v>94</v>
      </c>
      <c r="B222" s="76" t="s">
        <v>18</v>
      </c>
      <c r="C222" s="7" t="s">
        <v>90</v>
      </c>
      <c r="D222" s="41" t="s">
        <v>506</v>
      </c>
      <c r="E222" s="77" t="s">
        <v>20</v>
      </c>
      <c r="F222" s="87">
        <f>SUM(F223:F224)</f>
        <v>228</v>
      </c>
    </row>
    <row r="223" spans="1:6" s="24" customFormat="1" ht="37.5" x14ac:dyDescent="0.3">
      <c r="A223" s="47" t="s">
        <v>21</v>
      </c>
      <c r="B223" s="76" t="s">
        <v>18</v>
      </c>
      <c r="C223" s="7" t="s">
        <v>90</v>
      </c>
      <c r="D223" s="41" t="s">
        <v>506</v>
      </c>
      <c r="E223" s="77" t="s">
        <v>22</v>
      </c>
      <c r="F223" s="87">
        <v>28</v>
      </c>
    </row>
    <row r="224" spans="1:6" s="24" customFormat="1" ht="56.25" x14ac:dyDescent="0.3">
      <c r="A224" s="47" t="s">
        <v>86</v>
      </c>
      <c r="B224" s="76" t="s">
        <v>18</v>
      </c>
      <c r="C224" s="7" t="s">
        <v>90</v>
      </c>
      <c r="D224" s="41" t="s">
        <v>95</v>
      </c>
      <c r="E224" s="77" t="s">
        <v>87</v>
      </c>
      <c r="F224" s="87">
        <v>200</v>
      </c>
    </row>
    <row r="225" spans="1:6" ht="20.25" x14ac:dyDescent="0.3">
      <c r="A225" s="46" t="s">
        <v>98</v>
      </c>
      <c r="B225" s="76" t="s">
        <v>18</v>
      </c>
      <c r="C225" s="7" t="s">
        <v>90</v>
      </c>
      <c r="D225" s="41" t="s">
        <v>507</v>
      </c>
      <c r="E225" s="77"/>
      <c r="F225" s="87">
        <f>SUM(F226)</f>
        <v>35.700000000000003</v>
      </c>
    </row>
    <row r="226" spans="1:6" s="24" customFormat="1" ht="37.5" x14ac:dyDescent="0.3">
      <c r="A226" s="47" t="s">
        <v>21</v>
      </c>
      <c r="B226" s="76" t="s">
        <v>18</v>
      </c>
      <c r="C226" s="7" t="s">
        <v>90</v>
      </c>
      <c r="D226" s="41" t="s">
        <v>507</v>
      </c>
      <c r="E226" s="77" t="s">
        <v>22</v>
      </c>
      <c r="F226" s="87">
        <v>35.700000000000003</v>
      </c>
    </row>
    <row r="227" spans="1:6" ht="37.5" x14ac:dyDescent="0.3">
      <c r="A227" s="51" t="s">
        <v>508</v>
      </c>
      <c r="B227" s="76" t="s">
        <v>18</v>
      </c>
      <c r="C227" s="7" t="s">
        <v>90</v>
      </c>
      <c r="D227" s="41" t="s">
        <v>509</v>
      </c>
      <c r="E227" s="77"/>
      <c r="F227" s="87">
        <f>SUM(F228)</f>
        <v>11</v>
      </c>
    </row>
    <row r="228" spans="1:6" s="24" customFormat="1" ht="37.5" x14ac:dyDescent="0.3">
      <c r="A228" s="47" t="s">
        <v>21</v>
      </c>
      <c r="B228" s="76" t="s">
        <v>18</v>
      </c>
      <c r="C228" s="7" t="s">
        <v>90</v>
      </c>
      <c r="D228" s="7" t="s">
        <v>509</v>
      </c>
      <c r="E228" s="77" t="s">
        <v>22</v>
      </c>
      <c r="F228" s="87">
        <v>11</v>
      </c>
    </row>
    <row r="229" spans="1:6" ht="20.25" x14ac:dyDescent="0.3">
      <c r="A229" s="51" t="s">
        <v>500</v>
      </c>
      <c r="B229" s="76" t="s">
        <v>18</v>
      </c>
      <c r="C229" s="7" t="s">
        <v>90</v>
      </c>
      <c r="D229" s="41" t="s">
        <v>499</v>
      </c>
      <c r="E229" s="77"/>
      <c r="F229" s="87">
        <f>F230+F232</f>
        <v>155</v>
      </c>
    </row>
    <row r="230" spans="1:6" ht="20.25" x14ac:dyDescent="0.3">
      <c r="A230" s="46" t="s">
        <v>94</v>
      </c>
      <c r="B230" s="76" t="s">
        <v>100</v>
      </c>
      <c r="C230" s="7" t="s">
        <v>90</v>
      </c>
      <c r="D230" s="41" t="s">
        <v>510</v>
      </c>
      <c r="E230" s="82"/>
      <c r="F230" s="87">
        <f>F231</f>
        <v>60</v>
      </c>
    </row>
    <row r="231" spans="1:6" s="24" customFormat="1" ht="20.25" x14ac:dyDescent="0.3">
      <c r="A231" s="47" t="s">
        <v>25</v>
      </c>
      <c r="B231" s="76" t="s">
        <v>100</v>
      </c>
      <c r="C231" s="7" t="s">
        <v>90</v>
      </c>
      <c r="D231" s="41" t="s">
        <v>510</v>
      </c>
      <c r="E231" s="77" t="s">
        <v>26</v>
      </c>
      <c r="F231" s="87">
        <v>60</v>
      </c>
    </row>
    <row r="232" spans="1:6" ht="37.5" x14ac:dyDescent="0.3">
      <c r="A232" s="46" t="s">
        <v>101</v>
      </c>
      <c r="B232" s="76" t="s">
        <v>100</v>
      </c>
      <c r="C232" s="7" t="s">
        <v>90</v>
      </c>
      <c r="D232" s="41" t="s">
        <v>511</v>
      </c>
      <c r="E232" s="82"/>
      <c r="F232" s="87">
        <f>F233</f>
        <v>95</v>
      </c>
    </row>
    <row r="233" spans="1:6" s="24" customFormat="1" ht="20.25" x14ac:dyDescent="0.3">
      <c r="A233" s="47" t="s">
        <v>25</v>
      </c>
      <c r="B233" s="76" t="s">
        <v>100</v>
      </c>
      <c r="C233" s="7" t="s">
        <v>90</v>
      </c>
      <c r="D233" s="41" t="s">
        <v>511</v>
      </c>
      <c r="E233" s="77" t="s">
        <v>26</v>
      </c>
      <c r="F233" s="87">
        <v>95</v>
      </c>
    </row>
    <row r="234" spans="1:6" s="22" customFormat="1" ht="26.65" customHeight="1" x14ac:dyDescent="0.3">
      <c r="A234" s="57" t="s">
        <v>102</v>
      </c>
      <c r="B234" s="80" t="s">
        <v>41</v>
      </c>
      <c r="C234" s="11" t="s">
        <v>0</v>
      </c>
      <c r="D234" s="11"/>
      <c r="E234" s="81"/>
      <c r="F234" s="89">
        <f>SUM(F235+F243+F256+F263+F280+F294)</f>
        <v>146819.29999999999</v>
      </c>
    </row>
    <row r="235" spans="1:6" s="9" customFormat="1" ht="20.25" x14ac:dyDescent="0.3">
      <c r="A235" s="45" t="s">
        <v>103</v>
      </c>
      <c r="B235" s="74" t="s">
        <v>41</v>
      </c>
      <c r="C235" s="6" t="s">
        <v>11</v>
      </c>
      <c r="D235" s="6"/>
      <c r="E235" s="75"/>
      <c r="F235" s="87">
        <f>+F236</f>
        <v>7119.7</v>
      </c>
    </row>
    <row r="236" spans="1:6" ht="56.25" x14ac:dyDescent="0.3">
      <c r="A236" s="46" t="s">
        <v>487</v>
      </c>
      <c r="B236" s="76" t="s">
        <v>41</v>
      </c>
      <c r="C236" s="7" t="s">
        <v>11</v>
      </c>
      <c r="D236" s="7" t="s">
        <v>83</v>
      </c>
      <c r="E236" s="77"/>
      <c r="F236" s="88">
        <f>F237</f>
        <v>7119.7</v>
      </c>
    </row>
    <row r="237" spans="1:6" ht="20.25" x14ac:dyDescent="0.3">
      <c r="A237" s="51" t="s">
        <v>342</v>
      </c>
      <c r="B237" s="76" t="s">
        <v>41</v>
      </c>
      <c r="C237" s="7" t="s">
        <v>11</v>
      </c>
      <c r="D237" s="41" t="s">
        <v>497</v>
      </c>
      <c r="E237" s="77"/>
      <c r="F237" s="88">
        <f>F238</f>
        <v>7119.7</v>
      </c>
    </row>
    <row r="238" spans="1:6" ht="20.25" x14ac:dyDescent="0.3">
      <c r="A238" s="51" t="s">
        <v>496</v>
      </c>
      <c r="B238" s="76" t="s">
        <v>41</v>
      </c>
      <c r="C238" s="7" t="s">
        <v>11</v>
      </c>
      <c r="D238" s="41" t="s">
        <v>498</v>
      </c>
      <c r="E238" s="77"/>
      <c r="F238" s="88">
        <f>F239+F241</f>
        <v>7119.7</v>
      </c>
    </row>
    <row r="239" spans="1:6" ht="37.5" x14ac:dyDescent="0.3">
      <c r="A239" s="51" t="s">
        <v>322</v>
      </c>
      <c r="B239" s="76" t="s">
        <v>41</v>
      </c>
      <c r="C239" s="7" t="s">
        <v>11</v>
      </c>
      <c r="D239" s="41" t="s">
        <v>512</v>
      </c>
      <c r="E239" s="77"/>
      <c r="F239" s="88">
        <f>+F240</f>
        <v>3799.7</v>
      </c>
    </row>
    <row r="240" spans="1:6" s="24" customFormat="1" ht="20.25" x14ac:dyDescent="0.3">
      <c r="A240" s="55" t="s">
        <v>180</v>
      </c>
      <c r="B240" s="76" t="s">
        <v>41</v>
      </c>
      <c r="C240" s="7" t="s">
        <v>11</v>
      </c>
      <c r="D240" s="41" t="s">
        <v>512</v>
      </c>
      <c r="E240" s="77" t="s">
        <v>12</v>
      </c>
      <c r="F240" s="87">
        <v>3799.7</v>
      </c>
    </row>
    <row r="241" spans="1:6" ht="37.5" x14ac:dyDescent="0.3">
      <c r="A241" s="46" t="s">
        <v>101</v>
      </c>
      <c r="B241" s="76" t="s">
        <v>41</v>
      </c>
      <c r="C241" s="7" t="s">
        <v>11</v>
      </c>
      <c r="D241" s="41" t="s">
        <v>513</v>
      </c>
      <c r="E241" s="77"/>
      <c r="F241" s="88">
        <f>SUM(F242)</f>
        <v>3320</v>
      </c>
    </row>
    <row r="242" spans="1:6" s="24" customFormat="1" ht="20.25" x14ac:dyDescent="0.3">
      <c r="A242" s="55" t="s">
        <v>180</v>
      </c>
      <c r="B242" s="76" t="s">
        <v>41</v>
      </c>
      <c r="C242" s="7" t="s">
        <v>11</v>
      </c>
      <c r="D242" s="41" t="s">
        <v>513</v>
      </c>
      <c r="E242" s="77" t="s">
        <v>12</v>
      </c>
      <c r="F242" s="87">
        <v>3320</v>
      </c>
    </row>
    <row r="243" spans="1:6" s="9" customFormat="1" ht="20.25" x14ac:dyDescent="0.3">
      <c r="A243" s="45" t="s">
        <v>105</v>
      </c>
      <c r="B243" s="74" t="s">
        <v>41</v>
      </c>
      <c r="C243" s="6" t="s">
        <v>46</v>
      </c>
      <c r="D243" s="6"/>
      <c r="E243" s="75"/>
      <c r="F243" s="87">
        <f>F244</f>
        <v>7267</v>
      </c>
    </row>
    <row r="244" spans="1:6" ht="37.5" x14ac:dyDescent="0.3">
      <c r="A244" s="48" t="s">
        <v>689</v>
      </c>
      <c r="B244" s="74" t="s">
        <v>41</v>
      </c>
      <c r="C244" s="6" t="s">
        <v>46</v>
      </c>
      <c r="D244" s="6" t="s">
        <v>106</v>
      </c>
      <c r="E244" s="75"/>
      <c r="F244" s="87">
        <f>F245</f>
        <v>7267</v>
      </c>
    </row>
    <row r="245" spans="1:6" ht="20.25" x14ac:dyDescent="0.3">
      <c r="A245" s="51" t="s">
        <v>455</v>
      </c>
      <c r="B245" s="74" t="s">
        <v>41</v>
      </c>
      <c r="C245" s="6" t="s">
        <v>46</v>
      </c>
      <c r="D245" s="6" t="s">
        <v>583</v>
      </c>
      <c r="E245" s="75"/>
      <c r="F245" s="87">
        <f>F246</f>
        <v>7267</v>
      </c>
    </row>
    <row r="246" spans="1:6" ht="20.25" x14ac:dyDescent="0.3">
      <c r="A246" s="48" t="s">
        <v>591</v>
      </c>
      <c r="B246" s="74" t="s">
        <v>41</v>
      </c>
      <c r="C246" s="6" t="s">
        <v>46</v>
      </c>
      <c r="D246" s="6" t="s">
        <v>584</v>
      </c>
      <c r="E246" s="75"/>
      <c r="F246" s="87">
        <f>F247+F250+F252+F254</f>
        <v>7267</v>
      </c>
    </row>
    <row r="247" spans="1:6" ht="37.5" x14ac:dyDescent="0.3">
      <c r="A247" s="48" t="s">
        <v>108</v>
      </c>
      <c r="B247" s="74" t="s">
        <v>41</v>
      </c>
      <c r="C247" s="6" t="s">
        <v>46</v>
      </c>
      <c r="D247" s="6" t="s">
        <v>585</v>
      </c>
      <c r="E247" s="75"/>
      <c r="F247" s="87">
        <f>F248+F249</f>
        <v>292</v>
      </c>
    </row>
    <row r="248" spans="1:6" s="24" customFormat="1" ht="37.5" x14ac:dyDescent="0.3">
      <c r="A248" s="47" t="s">
        <v>21</v>
      </c>
      <c r="B248" s="74" t="s">
        <v>41</v>
      </c>
      <c r="C248" s="6" t="s">
        <v>46</v>
      </c>
      <c r="D248" s="6" t="s">
        <v>585</v>
      </c>
      <c r="E248" s="75" t="s">
        <v>22</v>
      </c>
      <c r="F248" s="87">
        <v>30</v>
      </c>
    </row>
    <row r="249" spans="1:6" s="24" customFormat="1" ht="20.25" x14ac:dyDescent="0.3">
      <c r="A249" s="45" t="s">
        <v>67</v>
      </c>
      <c r="B249" s="74" t="s">
        <v>41</v>
      </c>
      <c r="C249" s="6" t="s">
        <v>46</v>
      </c>
      <c r="D249" s="6" t="s">
        <v>585</v>
      </c>
      <c r="E249" s="75" t="s">
        <v>68</v>
      </c>
      <c r="F249" s="87">
        <v>262</v>
      </c>
    </row>
    <row r="250" spans="1:6" ht="20.25" x14ac:dyDescent="0.3">
      <c r="A250" s="48" t="s">
        <v>587</v>
      </c>
      <c r="B250" s="74" t="s">
        <v>41</v>
      </c>
      <c r="C250" s="6" t="s">
        <v>46</v>
      </c>
      <c r="D250" s="6" t="s">
        <v>588</v>
      </c>
      <c r="E250" s="75"/>
      <c r="F250" s="87">
        <f>F251</f>
        <v>84.9</v>
      </c>
    </row>
    <row r="251" spans="1:6" s="24" customFormat="1" ht="37.5" x14ac:dyDescent="0.3">
      <c r="A251" s="47" t="s">
        <v>21</v>
      </c>
      <c r="B251" s="74" t="s">
        <v>41</v>
      </c>
      <c r="C251" s="6" t="s">
        <v>46</v>
      </c>
      <c r="D251" s="6" t="s">
        <v>588</v>
      </c>
      <c r="E251" s="75" t="s">
        <v>22</v>
      </c>
      <c r="F251" s="87">
        <v>84.9</v>
      </c>
    </row>
    <row r="252" spans="1:6" ht="20.25" x14ac:dyDescent="0.3">
      <c r="A252" s="48" t="s">
        <v>590</v>
      </c>
      <c r="B252" s="74" t="s">
        <v>41</v>
      </c>
      <c r="C252" s="6" t="s">
        <v>46</v>
      </c>
      <c r="D252" s="6" t="s">
        <v>589</v>
      </c>
      <c r="E252" s="75"/>
      <c r="F252" s="87">
        <f>F253</f>
        <v>569.9</v>
      </c>
    </row>
    <row r="253" spans="1:6" s="24" customFormat="1" ht="37.5" x14ac:dyDescent="0.3">
      <c r="A253" s="47" t="s">
        <v>21</v>
      </c>
      <c r="B253" s="74" t="s">
        <v>41</v>
      </c>
      <c r="C253" s="6" t="s">
        <v>46</v>
      </c>
      <c r="D253" s="6" t="s">
        <v>589</v>
      </c>
      <c r="E253" s="75" t="s">
        <v>22</v>
      </c>
      <c r="F253" s="87">
        <v>569.9</v>
      </c>
    </row>
    <row r="254" spans="1:6" ht="37.5" x14ac:dyDescent="0.3">
      <c r="A254" s="48" t="s">
        <v>109</v>
      </c>
      <c r="B254" s="74" t="s">
        <v>41</v>
      </c>
      <c r="C254" s="6" t="s">
        <v>46</v>
      </c>
      <c r="D254" s="6" t="s">
        <v>586</v>
      </c>
      <c r="E254" s="75"/>
      <c r="F254" s="87">
        <f>F255</f>
        <v>6320.2</v>
      </c>
    </row>
    <row r="255" spans="1:6" s="24" customFormat="1" ht="37.5" x14ac:dyDescent="0.3">
      <c r="A255" s="47" t="s">
        <v>21</v>
      </c>
      <c r="B255" s="74" t="s">
        <v>41</v>
      </c>
      <c r="C255" s="6" t="s">
        <v>46</v>
      </c>
      <c r="D255" s="6" t="s">
        <v>586</v>
      </c>
      <c r="E255" s="75" t="s">
        <v>22</v>
      </c>
      <c r="F255" s="87">
        <v>6320.2</v>
      </c>
    </row>
    <row r="256" spans="1:6" s="9" customFormat="1" ht="20.25" x14ac:dyDescent="0.3">
      <c r="A256" s="45" t="s">
        <v>110</v>
      </c>
      <c r="B256" s="74" t="s">
        <v>41</v>
      </c>
      <c r="C256" s="6" t="s">
        <v>49</v>
      </c>
      <c r="D256" s="6"/>
      <c r="E256" s="75"/>
      <c r="F256" s="87">
        <f>F257</f>
        <v>6768.5</v>
      </c>
    </row>
    <row r="257" spans="1:6" ht="56.25" x14ac:dyDescent="0.3">
      <c r="A257" s="47" t="s">
        <v>599</v>
      </c>
      <c r="B257" s="74" t="s">
        <v>41</v>
      </c>
      <c r="C257" s="6" t="s">
        <v>49</v>
      </c>
      <c r="D257" s="6" t="s">
        <v>73</v>
      </c>
      <c r="E257" s="75"/>
      <c r="F257" s="87">
        <f>F258</f>
        <v>6768.5</v>
      </c>
    </row>
    <row r="258" spans="1:6" ht="20.25" x14ac:dyDescent="0.3">
      <c r="A258" s="47" t="s">
        <v>342</v>
      </c>
      <c r="B258" s="74" t="s">
        <v>41</v>
      </c>
      <c r="C258" s="6" t="s">
        <v>49</v>
      </c>
      <c r="D258" s="6" t="s">
        <v>600</v>
      </c>
      <c r="E258" s="75"/>
      <c r="F258" s="87">
        <f>F259</f>
        <v>6768.5</v>
      </c>
    </row>
    <row r="259" spans="1:6" ht="20.25" x14ac:dyDescent="0.3">
      <c r="A259" s="47" t="s">
        <v>75</v>
      </c>
      <c r="B259" s="74" t="s">
        <v>41</v>
      </c>
      <c r="C259" s="6" t="s">
        <v>49</v>
      </c>
      <c r="D259" s="6" t="s">
        <v>601</v>
      </c>
      <c r="E259" s="75" t="s">
        <v>20</v>
      </c>
      <c r="F259" s="87">
        <f>F260</f>
        <v>6768.5</v>
      </c>
    </row>
    <row r="260" spans="1:6" ht="20.25" x14ac:dyDescent="0.3">
      <c r="A260" s="47" t="s">
        <v>111</v>
      </c>
      <c r="B260" s="74" t="s">
        <v>41</v>
      </c>
      <c r="C260" s="6" t="s">
        <v>49</v>
      </c>
      <c r="D260" s="6" t="s">
        <v>603</v>
      </c>
      <c r="E260" s="75" t="s">
        <v>20</v>
      </c>
      <c r="F260" s="87">
        <f>F261+F262</f>
        <v>6768.5</v>
      </c>
    </row>
    <row r="261" spans="1:6" s="24" customFormat="1" ht="37.5" x14ac:dyDescent="0.3">
      <c r="A261" s="47" t="s">
        <v>21</v>
      </c>
      <c r="B261" s="76" t="s">
        <v>41</v>
      </c>
      <c r="C261" s="7" t="s">
        <v>49</v>
      </c>
      <c r="D261" s="7" t="s">
        <v>603</v>
      </c>
      <c r="E261" s="77" t="s">
        <v>22</v>
      </c>
      <c r="F261" s="87">
        <v>63.6</v>
      </c>
    </row>
    <row r="262" spans="1:6" s="24" customFormat="1" ht="20.25" x14ac:dyDescent="0.3">
      <c r="A262" s="47" t="s">
        <v>23</v>
      </c>
      <c r="B262" s="76" t="s">
        <v>41</v>
      </c>
      <c r="C262" s="7" t="s">
        <v>49</v>
      </c>
      <c r="D262" s="7" t="s">
        <v>603</v>
      </c>
      <c r="E262" s="77" t="s">
        <v>24</v>
      </c>
      <c r="F262" s="87">
        <v>6704.9</v>
      </c>
    </row>
    <row r="263" spans="1:6" s="9" customFormat="1" ht="20.25" x14ac:dyDescent="0.3">
      <c r="A263" s="45" t="s">
        <v>112</v>
      </c>
      <c r="B263" s="74" t="s">
        <v>41</v>
      </c>
      <c r="C263" s="6" t="s">
        <v>113</v>
      </c>
      <c r="D263" s="6"/>
      <c r="E263" s="75"/>
      <c r="F263" s="87">
        <f>F264</f>
        <v>18427.999999999996</v>
      </c>
    </row>
    <row r="264" spans="1:6" ht="37.5" x14ac:dyDescent="0.3">
      <c r="A264" s="46" t="s">
        <v>563</v>
      </c>
      <c r="B264" s="76" t="s">
        <v>41</v>
      </c>
      <c r="C264" s="7" t="s">
        <v>113</v>
      </c>
      <c r="D264" s="7" t="s">
        <v>114</v>
      </c>
      <c r="E264" s="77"/>
      <c r="F264" s="87">
        <f>F265+F273</f>
        <v>18427.999999999996</v>
      </c>
    </row>
    <row r="265" spans="1:6" ht="20.25" x14ac:dyDescent="0.3">
      <c r="A265" s="47" t="s">
        <v>455</v>
      </c>
      <c r="B265" s="76" t="s">
        <v>41</v>
      </c>
      <c r="C265" s="7" t="s">
        <v>113</v>
      </c>
      <c r="D265" s="7" t="s">
        <v>123</v>
      </c>
      <c r="E265" s="77"/>
      <c r="F265" s="87">
        <f>F266</f>
        <v>17381.399999999998</v>
      </c>
    </row>
    <row r="266" spans="1:6" ht="20.25" x14ac:dyDescent="0.3">
      <c r="A266" s="46" t="s">
        <v>115</v>
      </c>
      <c r="B266" s="76" t="s">
        <v>41</v>
      </c>
      <c r="C266" s="7" t="s">
        <v>113</v>
      </c>
      <c r="D266" s="7" t="s">
        <v>564</v>
      </c>
      <c r="E266" s="77"/>
      <c r="F266" s="87">
        <f>F267+F269+F271</f>
        <v>17381.399999999998</v>
      </c>
    </row>
    <row r="267" spans="1:6" ht="37.5" x14ac:dyDescent="0.3">
      <c r="A267" s="46" t="s">
        <v>116</v>
      </c>
      <c r="B267" s="76" t="s">
        <v>41</v>
      </c>
      <c r="C267" s="7" t="s">
        <v>113</v>
      </c>
      <c r="D267" s="6" t="s">
        <v>565</v>
      </c>
      <c r="E267" s="77"/>
      <c r="F267" s="88">
        <f>+F268</f>
        <v>3000</v>
      </c>
    </row>
    <row r="268" spans="1:6" s="24" customFormat="1" ht="56.25" x14ac:dyDescent="0.3">
      <c r="A268" s="47" t="s">
        <v>117</v>
      </c>
      <c r="B268" s="76" t="s">
        <v>41</v>
      </c>
      <c r="C268" s="7" t="s">
        <v>113</v>
      </c>
      <c r="D268" s="7" t="s">
        <v>565</v>
      </c>
      <c r="E268" s="77" t="s">
        <v>97</v>
      </c>
      <c r="F268" s="87">
        <v>3000</v>
      </c>
    </row>
    <row r="269" spans="1:6" ht="37.5" x14ac:dyDescent="0.3">
      <c r="A269" s="46" t="s">
        <v>120</v>
      </c>
      <c r="B269" s="76" t="s">
        <v>41</v>
      </c>
      <c r="C269" s="7" t="s">
        <v>113</v>
      </c>
      <c r="D269" s="6" t="s">
        <v>566</v>
      </c>
      <c r="E269" s="77"/>
      <c r="F269" s="88">
        <f>F270</f>
        <v>1010.1</v>
      </c>
    </row>
    <row r="270" spans="1:6" s="24" customFormat="1" ht="37.5" x14ac:dyDescent="0.3">
      <c r="A270" s="47" t="s">
        <v>21</v>
      </c>
      <c r="B270" s="76" t="s">
        <v>41</v>
      </c>
      <c r="C270" s="7" t="s">
        <v>113</v>
      </c>
      <c r="D270" s="7" t="s">
        <v>566</v>
      </c>
      <c r="E270" s="77" t="s">
        <v>22</v>
      </c>
      <c r="F270" s="87">
        <v>1010.1</v>
      </c>
    </row>
    <row r="271" spans="1:6" ht="37.5" x14ac:dyDescent="0.3">
      <c r="A271" s="46" t="s">
        <v>118</v>
      </c>
      <c r="B271" s="76" t="s">
        <v>41</v>
      </c>
      <c r="C271" s="7" t="s">
        <v>113</v>
      </c>
      <c r="D271" s="6" t="s">
        <v>567</v>
      </c>
      <c r="E271" s="77"/>
      <c r="F271" s="88">
        <f>+F272</f>
        <v>13371.3</v>
      </c>
    </row>
    <row r="272" spans="1:6" s="24" customFormat="1" ht="37.5" x14ac:dyDescent="0.3">
      <c r="A272" s="47" t="s">
        <v>21</v>
      </c>
      <c r="B272" s="76" t="s">
        <v>41</v>
      </c>
      <c r="C272" s="7" t="s">
        <v>113</v>
      </c>
      <c r="D272" s="7" t="s">
        <v>567</v>
      </c>
      <c r="E272" s="77" t="s">
        <v>22</v>
      </c>
      <c r="F272" s="87">
        <v>13371.3</v>
      </c>
    </row>
    <row r="273" spans="1:6" ht="20.25" x14ac:dyDescent="0.3">
      <c r="A273" s="47" t="s">
        <v>342</v>
      </c>
      <c r="B273" s="76" t="s">
        <v>41</v>
      </c>
      <c r="C273" s="7" t="s">
        <v>113</v>
      </c>
      <c r="D273" s="7" t="s">
        <v>568</v>
      </c>
      <c r="E273" s="77"/>
      <c r="F273" s="87">
        <f>F274</f>
        <v>1046.5999999999999</v>
      </c>
    </row>
    <row r="274" spans="1:6" ht="20.25" x14ac:dyDescent="0.3">
      <c r="A274" s="46" t="s">
        <v>115</v>
      </c>
      <c r="B274" s="76" t="s">
        <v>41</v>
      </c>
      <c r="C274" s="7" t="s">
        <v>113</v>
      </c>
      <c r="D274" s="7" t="s">
        <v>569</v>
      </c>
      <c r="E274" s="77"/>
      <c r="F274" s="87">
        <f>F275+F277</f>
        <v>1046.5999999999999</v>
      </c>
    </row>
    <row r="275" spans="1:6" ht="37.5" x14ac:dyDescent="0.3">
      <c r="A275" s="46" t="s">
        <v>692</v>
      </c>
      <c r="B275" s="76" t="s">
        <v>41</v>
      </c>
      <c r="C275" s="7" t="s">
        <v>113</v>
      </c>
      <c r="D275" s="6" t="s">
        <v>570</v>
      </c>
      <c r="E275" s="77"/>
      <c r="F275" s="88">
        <f>+F276</f>
        <v>100</v>
      </c>
    </row>
    <row r="276" spans="1:6" s="24" customFormat="1" ht="37.5" x14ac:dyDescent="0.3">
      <c r="A276" s="47" t="s">
        <v>21</v>
      </c>
      <c r="B276" s="76" t="s">
        <v>41</v>
      </c>
      <c r="C276" s="7" t="s">
        <v>113</v>
      </c>
      <c r="D276" s="7" t="s">
        <v>570</v>
      </c>
      <c r="E276" s="77" t="s">
        <v>22</v>
      </c>
      <c r="F276" s="87">
        <v>100</v>
      </c>
    </row>
    <row r="277" spans="1:6" ht="20.25" x14ac:dyDescent="0.3">
      <c r="A277" s="46" t="s">
        <v>119</v>
      </c>
      <c r="B277" s="76" t="s">
        <v>41</v>
      </c>
      <c r="C277" s="7" t="s">
        <v>113</v>
      </c>
      <c r="D277" s="6" t="s">
        <v>571</v>
      </c>
      <c r="E277" s="77"/>
      <c r="F277" s="88">
        <f>F278+F279</f>
        <v>946.6</v>
      </c>
    </row>
    <row r="278" spans="1:6" s="24" customFormat="1" ht="37.5" x14ac:dyDescent="0.3">
      <c r="A278" s="47" t="s">
        <v>21</v>
      </c>
      <c r="B278" s="76" t="s">
        <v>41</v>
      </c>
      <c r="C278" s="7" t="s">
        <v>113</v>
      </c>
      <c r="D278" s="7" t="s">
        <v>571</v>
      </c>
      <c r="E278" s="77" t="s">
        <v>22</v>
      </c>
      <c r="F278" s="87">
        <v>942</v>
      </c>
    </row>
    <row r="279" spans="1:6" s="24" customFormat="1" ht="20.25" x14ac:dyDescent="0.3">
      <c r="A279" s="47" t="s">
        <v>23</v>
      </c>
      <c r="B279" s="76" t="s">
        <v>41</v>
      </c>
      <c r="C279" s="7" t="s">
        <v>113</v>
      </c>
      <c r="D279" s="7" t="s">
        <v>571</v>
      </c>
      <c r="E279" s="77" t="s">
        <v>24</v>
      </c>
      <c r="F279" s="87">
        <v>4.5999999999999996</v>
      </c>
    </row>
    <row r="280" spans="1:6" s="9" customFormat="1" ht="20.25" x14ac:dyDescent="0.3">
      <c r="A280" s="48" t="s">
        <v>121</v>
      </c>
      <c r="B280" s="76" t="s">
        <v>41</v>
      </c>
      <c r="C280" s="7" t="s">
        <v>122</v>
      </c>
      <c r="D280" s="7"/>
      <c r="E280" s="77"/>
      <c r="F280" s="87">
        <f>F281</f>
        <v>101495.9</v>
      </c>
    </row>
    <row r="281" spans="1:6" ht="37.5" x14ac:dyDescent="0.3">
      <c r="A281" s="46" t="s">
        <v>563</v>
      </c>
      <c r="B281" s="76" t="s">
        <v>41</v>
      </c>
      <c r="C281" s="7" t="s">
        <v>122</v>
      </c>
      <c r="D281" s="7" t="s">
        <v>114</v>
      </c>
      <c r="E281" s="77"/>
      <c r="F281" s="87">
        <f>F282</f>
        <v>101495.9</v>
      </c>
    </row>
    <row r="282" spans="1:6" ht="20.25" x14ac:dyDescent="0.3">
      <c r="A282" s="46" t="s">
        <v>455</v>
      </c>
      <c r="B282" s="76" t="s">
        <v>41</v>
      </c>
      <c r="C282" s="7" t="s">
        <v>122</v>
      </c>
      <c r="D282" s="7" t="s">
        <v>123</v>
      </c>
      <c r="E282" s="77"/>
      <c r="F282" s="87">
        <f>F283+F288</f>
        <v>101495.9</v>
      </c>
    </row>
    <row r="283" spans="1:6" ht="24.75" customHeight="1" x14ac:dyDescent="0.3">
      <c r="A283" s="46" t="s">
        <v>124</v>
      </c>
      <c r="B283" s="76" t="s">
        <v>41</v>
      </c>
      <c r="C283" s="7" t="s">
        <v>122</v>
      </c>
      <c r="D283" s="7" t="s">
        <v>125</v>
      </c>
      <c r="E283" s="77"/>
      <c r="F283" s="87">
        <f>F284+F286</f>
        <v>7000</v>
      </c>
    </row>
    <row r="284" spans="1:6" ht="37.5" x14ac:dyDescent="0.3">
      <c r="A284" s="46" t="s">
        <v>572</v>
      </c>
      <c r="B284" s="76" t="s">
        <v>41</v>
      </c>
      <c r="C284" s="7" t="s">
        <v>122</v>
      </c>
      <c r="D284" s="7" t="s">
        <v>573</v>
      </c>
      <c r="E284" s="77"/>
      <c r="F284" s="87">
        <f>F285</f>
        <v>2000</v>
      </c>
    </row>
    <row r="285" spans="1:6" s="24" customFormat="1" ht="37.5" x14ac:dyDescent="0.3">
      <c r="A285" s="47" t="s">
        <v>21</v>
      </c>
      <c r="B285" s="76" t="s">
        <v>41</v>
      </c>
      <c r="C285" s="7" t="s">
        <v>122</v>
      </c>
      <c r="D285" s="7" t="s">
        <v>573</v>
      </c>
      <c r="E285" s="77" t="s">
        <v>22</v>
      </c>
      <c r="F285" s="87">
        <v>2000</v>
      </c>
    </row>
    <row r="286" spans="1:6" ht="46.5" customHeight="1" x14ac:dyDescent="0.3">
      <c r="A286" s="46" t="s">
        <v>325</v>
      </c>
      <c r="B286" s="76" t="s">
        <v>41</v>
      </c>
      <c r="C286" s="7" t="s">
        <v>122</v>
      </c>
      <c r="D286" s="7" t="s">
        <v>574</v>
      </c>
      <c r="E286" s="77"/>
      <c r="F286" s="87">
        <f>F287</f>
        <v>5000</v>
      </c>
    </row>
    <row r="287" spans="1:6" s="24" customFormat="1" ht="37.5" x14ac:dyDescent="0.3">
      <c r="A287" s="47" t="s">
        <v>21</v>
      </c>
      <c r="B287" s="76" t="s">
        <v>41</v>
      </c>
      <c r="C287" s="7" t="s">
        <v>122</v>
      </c>
      <c r="D287" s="7" t="s">
        <v>574</v>
      </c>
      <c r="E287" s="77" t="s">
        <v>22</v>
      </c>
      <c r="F287" s="87">
        <v>5000</v>
      </c>
    </row>
    <row r="288" spans="1:6" ht="20.25" x14ac:dyDescent="0.3">
      <c r="A288" s="46" t="s">
        <v>126</v>
      </c>
      <c r="B288" s="76" t="s">
        <v>41</v>
      </c>
      <c r="C288" s="7" t="s">
        <v>122</v>
      </c>
      <c r="D288" s="7" t="s">
        <v>127</v>
      </c>
      <c r="E288" s="77"/>
      <c r="F288" s="87">
        <f>F289+F292</f>
        <v>94495.9</v>
      </c>
    </row>
    <row r="289" spans="1:6" ht="20.25" x14ac:dyDescent="0.3">
      <c r="A289" s="46" t="s">
        <v>128</v>
      </c>
      <c r="B289" s="76" t="s">
        <v>41</v>
      </c>
      <c r="C289" s="7" t="s">
        <v>122</v>
      </c>
      <c r="D289" s="7" t="s">
        <v>575</v>
      </c>
      <c r="E289" s="77"/>
      <c r="F289" s="87">
        <f>F290+F291</f>
        <v>92395.199999999997</v>
      </c>
    </row>
    <row r="290" spans="1:6" s="24" customFormat="1" ht="37.5" x14ac:dyDescent="0.3">
      <c r="A290" s="47" t="s">
        <v>21</v>
      </c>
      <c r="B290" s="76" t="s">
        <v>41</v>
      </c>
      <c r="C290" s="7" t="s">
        <v>122</v>
      </c>
      <c r="D290" s="7" t="s">
        <v>575</v>
      </c>
      <c r="E290" s="77" t="s">
        <v>22</v>
      </c>
      <c r="F290" s="87">
        <v>92371.8</v>
      </c>
    </row>
    <row r="291" spans="1:6" s="24" customFormat="1" ht="20.25" x14ac:dyDescent="0.3">
      <c r="A291" s="47" t="s">
        <v>23</v>
      </c>
      <c r="B291" s="76" t="s">
        <v>41</v>
      </c>
      <c r="C291" s="7" t="s">
        <v>122</v>
      </c>
      <c r="D291" s="7" t="s">
        <v>575</v>
      </c>
      <c r="E291" s="77" t="s">
        <v>24</v>
      </c>
      <c r="F291" s="87">
        <v>23.4</v>
      </c>
    </row>
    <row r="292" spans="1:6" ht="37.5" x14ac:dyDescent="0.3">
      <c r="A292" s="46" t="s">
        <v>129</v>
      </c>
      <c r="B292" s="76" t="s">
        <v>41</v>
      </c>
      <c r="C292" s="7" t="s">
        <v>122</v>
      </c>
      <c r="D292" s="7" t="s">
        <v>576</v>
      </c>
      <c r="E292" s="77"/>
      <c r="F292" s="87">
        <f>F293</f>
        <v>2100.6999999999998</v>
      </c>
    </row>
    <row r="293" spans="1:6" s="24" customFormat="1" ht="37.5" x14ac:dyDescent="0.3">
      <c r="A293" s="47" t="s">
        <v>21</v>
      </c>
      <c r="B293" s="76" t="s">
        <v>41</v>
      </c>
      <c r="C293" s="7" t="s">
        <v>122</v>
      </c>
      <c r="D293" s="7" t="s">
        <v>576</v>
      </c>
      <c r="E293" s="77" t="s">
        <v>22</v>
      </c>
      <c r="F293" s="87">
        <v>2100.6999999999998</v>
      </c>
    </row>
    <row r="294" spans="1:6" s="20" customFormat="1" ht="20.25" x14ac:dyDescent="0.3">
      <c r="A294" s="60" t="s">
        <v>130</v>
      </c>
      <c r="B294" s="84" t="s">
        <v>41</v>
      </c>
      <c r="C294" s="18" t="s">
        <v>131</v>
      </c>
      <c r="D294" s="18"/>
      <c r="E294" s="78"/>
      <c r="F294" s="90">
        <f>F295</f>
        <v>5740.2</v>
      </c>
    </row>
    <row r="295" spans="1:6" s="19" customFormat="1" ht="37.5" x14ac:dyDescent="0.3">
      <c r="A295" s="56" t="s">
        <v>640</v>
      </c>
      <c r="B295" s="74" t="s">
        <v>41</v>
      </c>
      <c r="C295" s="6" t="s">
        <v>131</v>
      </c>
      <c r="D295" s="6" t="s">
        <v>132</v>
      </c>
      <c r="E295" s="75"/>
      <c r="F295" s="88">
        <f>F296+F311</f>
        <v>5740.2</v>
      </c>
    </row>
    <row r="296" spans="1:6" s="19" customFormat="1" ht="20.25" x14ac:dyDescent="0.3">
      <c r="A296" s="56" t="s">
        <v>455</v>
      </c>
      <c r="B296" s="74" t="s">
        <v>41</v>
      </c>
      <c r="C296" s="6" t="s">
        <v>131</v>
      </c>
      <c r="D296" s="6" t="s">
        <v>133</v>
      </c>
      <c r="E296" s="75"/>
      <c r="F296" s="88">
        <f>F297+F300</f>
        <v>4570.2</v>
      </c>
    </row>
    <row r="297" spans="1:6" s="19" customFormat="1" ht="20.25" x14ac:dyDescent="0.3">
      <c r="A297" s="56" t="s">
        <v>13</v>
      </c>
      <c r="B297" s="74" t="s">
        <v>41</v>
      </c>
      <c r="C297" s="6" t="s">
        <v>131</v>
      </c>
      <c r="D297" s="6" t="s">
        <v>626</v>
      </c>
      <c r="E297" s="75"/>
      <c r="F297" s="88">
        <f>F298</f>
        <v>550</v>
      </c>
    </row>
    <row r="298" spans="1:6" s="19" customFormat="1" ht="37.5" x14ac:dyDescent="0.3">
      <c r="A298" s="56" t="s">
        <v>336</v>
      </c>
      <c r="B298" s="76" t="s">
        <v>41</v>
      </c>
      <c r="C298" s="7" t="s">
        <v>131</v>
      </c>
      <c r="D298" s="6" t="s">
        <v>627</v>
      </c>
      <c r="E298" s="77"/>
      <c r="F298" s="87">
        <f>F299</f>
        <v>550</v>
      </c>
    </row>
    <row r="299" spans="1:6" s="25" customFormat="1" ht="56.25" x14ac:dyDescent="0.3">
      <c r="A299" s="47" t="s">
        <v>117</v>
      </c>
      <c r="B299" s="76" t="s">
        <v>41</v>
      </c>
      <c r="C299" s="7" t="s">
        <v>131</v>
      </c>
      <c r="D299" s="6" t="s">
        <v>627</v>
      </c>
      <c r="E299" s="77" t="s">
        <v>97</v>
      </c>
      <c r="F299" s="87">
        <v>550</v>
      </c>
    </row>
    <row r="300" spans="1:6" s="19" customFormat="1" ht="20.25" x14ac:dyDescent="0.3">
      <c r="A300" s="56" t="s">
        <v>687</v>
      </c>
      <c r="B300" s="76" t="s">
        <v>41</v>
      </c>
      <c r="C300" s="7" t="s">
        <v>131</v>
      </c>
      <c r="D300" s="6" t="s">
        <v>134</v>
      </c>
      <c r="E300" s="77"/>
      <c r="F300" s="87">
        <f>F301+F303+F305+F307+F309</f>
        <v>4020.2</v>
      </c>
    </row>
    <row r="301" spans="1:6" s="19" customFormat="1" ht="37.5" x14ac:dyDescent="0.3">
      <c r="A301" s="56" t="s">
        <v>138</v>
      </c>
      <c r="B301" s="76" t="s">
        <v>41</v>
      </c>
      <c r="C301" s="7" t="s">
        <v>131</v>
      </c>
      <c r="D301" s="6" t="s">
        <v>135</v>
      </c>
      <c r="E301" s="77"/>
      <c r="F301" s="87">
        <f>F302</f>
        <v>493.4</v>
      </c>
    </row>
    <row r="302" spans="1:6" s="25" customFormat="1" ht="56.25" x14ac:dyDescent="0.3">
      <c r="A302" s="47" t="s">
        <v>117</v>
      </c>
      <c r="B302" s="76" t="s">
        <v>41</v>
      </c>
      <c r="C302" s="7" t="s">
        <v>131</v>
      </c>
      <c r="D302" s="6" t="s">
        <v>135</v>
      </c>
      <c r="E302" s="77" t="s">
        <v>97</v>
      </c>
      <c r="F302" s="87">
        <v>493.4</v>
      </c>
    </row>
    <row r="303" spans="1:6" s="19" customFormat="1" ht="37.5" x14ac:dyDescent="0.3">
      <c r="A303" s="56" t="s">
        <v>139</v>
      </c>
      <c r="B303" s="76" t="s">
        <v>41</v>
      </c>
      <c r="C303" s="7" t="s">
        <v>131</v>
      </c>
      <c r="D303" s="6" t="s">
        <v>628</v>
      </c>
      <c r="E303" s="77"/>
      <c r="F303" s="87">
        <f>F304</f>
        <v>395.8</v>
      </c>
    </row>
    <row r="304" spans="1:6" s="25" customFormat="1" ht="56.25" x14ac:dyDescent="0.3">
      <c r="A304" s="47" t="s">
        <v>117</v>
      </c>
      <c r="B304" s="76" t="s">
        <v>41</v>
      </c>
      <c r="C304" s="7" t="s">
        <v>131</v>
      </c>
      <c r="D304" s="6" t="s">
        <v>628</v>
      </c>
      <c r="E304" s="77" t="s">
        <v>97</v>
      </c>
      <c r="F304" s="87">
        <v>395.8</v>
      </c>
    </row>
    <row r="305" spans="1:6" s="19" customFormat="1" ht="56.25" x14ac:dyDescent="0.3">
      <c r="A305" s="56" t="s">
        <v>330</v>
      </c>
      <c r="B305" s="76" t="s">
        <v>41</v>
      </c>
      <c r="C305" s="7" t="s">
        <v>131</v>
      </c>
      <c r="D305" s="6" t="s">
        <v>629</v>
      </c>
      <c r="E305" s="77"/>
      <c r="F305" s="87">
        <f>F306</f>
        <v>136.19999999999999</v>
      </c>
    </row>
    <row r="306" spans="1:6" s="25" customFormat="1" ht="56.25" x14ac:dyDescent="0.3">
      <c r="A306" s="47" t="s">
        <v>117</v>
      </c>
      <c r="B306" s="76" t="s">
        <v>41</v>
      </c>
      <c r="C306" s="7" t="s">
        <v>131</v>
      </c>
      <c r="D306" s="6" t="s">
        <v>629</v>
      </c>
      <c r="E306" s="77" t="s">
        <v>97</v>
      </c>
      <c r="F306" s="87">
        <v>136.19999999999999</v>
      </c>
    </row>
    <row r="307" spans="1:6" s="19" customFormat="1" ht="56.25" x14ac:dyDescent="0.3">
      <c r="A307" s="56" t="s">
        <v>140</v>
      </c>
      <c r="B307" s="76" t="s">
        <v>41</v>
      </c>
      <c r="C307" s="7" t="s">
        <v>131</v>
      </c>
      <c r="D307" s="6" t="s">
        <v>630</v>
      </c>
      <c r="E307" s="77"/>
      <c r="F307" s="87">
        <f>F308</f>
        <v>1395.3</v>
      </c>
    </row>
    <row r="308" spans="1:6" s="25" customFormat="1" ht="56.25" x14ac:dyDescent="0.3">
      <c r="A308" s="47" t="s">
        <v>117</v>
      </c>
      <c r="B308" s="76" t="s">
        <v>41</v>
      </c>
      <c r="C308" s="7" t="s">
        <v>131</v>
      </c>
      <c r="D308" s="6" t="s">
        <v>630</v>
      </c>
      <c r="E308" s="77" t="s">
        <v>97</v>
      </c>
      <c r="F308" s="87">
        <v>1395.3</v>
      </c>
    </row>
    <row r="309" spans="1:6" s="19" customFormat="1" ht="42.75" customHeight="1" x14ac:dyDescent="0.3">
      <c r="A309" s="56" t="s">
        <v>332</v>
      </c>
      <c r="B309" s="76" t="s">
        <v>41</v>
      </c>
      <c r="C309" s="7" t="s">
        <v>131</v>
      </c>
      <c r="D309" s="6" t="s">
        <v>631</v>
      </c>
      <c r="E309" s="77"/>
      <c r="F309" s="87">
        <f>F310</f>
        <v>1599.5</v>
      </c>
    </row>
    <row r="310" spans="1:6" s="25" customFormat="1" ht="56.25" x14ac:dyDescent="0.3">
      <c r="A310" s="47" t="s">
        <v>117</v>
      </c>
      <c r="B310" s="76" t="s">
        <v>41</v>
      </c>
      <c r="C310" s="7" t="s">
        <v>131</v>
      </c>
      <c r="D310" s="6" t="s">
        <v>631</v>
      </c>
      <c r="E310" s="77" t="s">
        <v>97</v>
      </c>
      <c r="F310" s="87">
        <v>1599.5</v>
      </c>
    </row>
    <row r="311" spans="1:6" s="19" customFormat="1" ht="21" customHeight="1" x14ac:dyDescent="0.3">
      <c r="A311" s="46" t="s">
        <v>371</v>
      </c>
      <c r="B311" s="74" t="s">
        <v>41</v>
      </c>
      <c r="C311" s="6" t="s">
        <v>131</v>
      </c>
      <c r="D311" s="6" t="s">
        <v>136</v>
      </c>
      <c r="E311" s="75"/>
      <c r="F311" s="88">
        <f>F312</f>
        <v>1170</v>
      </c>
    </row>
    <row r="312" spans="1:6" s="19" customFormat="1" ht="20.25" x14ac:dyDescent="0.3">
      <c r="A312" s="56" t="s">
        <v>688</v>
      </c>
      <c r="B312" s="74" t="s">
        <v>41</v>
      </c>
      <c r="C312" s="6" t="s">
        <v>131</v>
      </c>
      <c r="D312" s="6" t="s">
        <v>137</v>
      </c>
      <c r="E312" s="75"/>
      <c r="F312" s="88">
        <f>F313+F323+F316+F319+F321</f>
        <v>1170</v>
      </c>
    </row>
    <row r="313" spans="1:6" s="19" customFormat="1" ht="37.5" x14ac:dyDescent="0.3">
      <c r="A313" s="56" t="s">
        <v>632</v>
      </c>
      <c r="B313" s="76" t="s">
        <v>41</v>
      </c>
      <c r="C313" s="7" t="s">
        <v>131</v>
      </c>
      <c r="D313" s="6" t="s">
        <v>633</v>
      </c>
      <c r="E313" s="77"/>
      <c r="F313" s="87">
        <f>F315+F314</f>
        <v>150</v>
      </c>
    </row>
    <row r="314" spans="1:6" s="26" customFormat="1" ht="37.5" x14ac:dyDescent="0.3">
      <c r="A314" s="52" t="s">
        <v>21</v>
      </c>
      <c r="B314" s="76" t="s">
        <v>41</v>
      </c>
      <c r="C314" s="7" t="s">
        <v>131</v>
      </c>
      <c r="D314" s="6" t="s">
        <v>633</v>
      </c>
      <c r="E314" s="79">
        <v>240</v>
      </c>
      <c r="F314" s="87">
        <v>5</v>
      </c>
    </row>
    <row r="315" spans="1:6" s="26" customFormat="1" ht="20.25" x14ac:dyDescent="0.3">
      <c r="A315" s="52" t="s">
        <v>67</v>
      </c>
      <c r="B315" s="76" t="s">
        <v>41</v>
      </c>
      <c r="C315" s="7" t="s">
        <v>131</v>
      </c>
      <c r="D315" s="6" t="s">
        <v>633</v>
      </c>
      <c r="E315" s="79">
        <v>350</v>
      </c>
      <c r="F315" s="87">
        <v>145</v>
      </c>
    </row>
    <row r="316" spans="1:6" s="19" customFormat="1" ht="26.25" customHeight="1" x14ac:dyDescent="0.3">
      <c r="A316" s="56" t="s">
        <v>673</v>
      </c>
      <c r="B316" s="76" t="s">
        <v>41</v>
      </c>
      <c r="C316" s="7" t="s">
        <v>131</v>
      </c>
      <c r="D316" s="6" t="s">
        <v>635</v>
      </c>
      <c r="E316" s="77"/>
      <c r="F316" s="87">
        <f>F318+F317</f>
        <v>240</v>
      </c>
    </row>
    <row r="317" spans="1:6" s="26" customFormat="1" ht="37.5" x14ac:dyDescent="0.3">
      <c r="A317" s="52" t="s">
        <v>21</v>
      </c>
      <c r="B317" s="76" t="s">
        <v>41</v>
      </c>
      <c r="C317" s="7" t="s">
        <v>131</v>
      </c>
      <c r="D317" s="6" t="s">
        <v>635</v>
      </c>
      <c r="E317" s="79">
        <v>240</v>
      </c>
      <c r="F317" s="87">
        <v>7</v>
      </c>
    </row>
    <row r="318" spans="1:6" s="26" customFormat="1" ht="20.25" x14ac:dyDescent="0.3">
      <c r="A318" s="52" t="s">
        <v>67</v>
      </c>
      <c r="B318" s="76" t="s">
        <v>41</v>
      </c>
      <c r="C318" s="7" t="s">
        <v>131</v>
      </c>
      <c r="D318" s="6" t="s">
        <v>635</v>
      </c>
      <c r="E318" s="79">
        <v>350</v>
      </c>
      <c r="F318" s="87">
        <v>233</v>
      </c>
    </row>
    <row r="319" spans="1:6" s="19" customFormat="1" ht="37.5" x14ac:dyDescent="0.3">
      <c r="A319" s="56" t="s">
        <v>636</v>
      </c>
      <c r="B319" s="76" t="s">
        <v>41</v>
      </c>
      <c r="C319" s="7" t="s">
        <v>131</v>
      </c>
      <c r="D319" s="6" t="s">
        <v>637</v>
      </c>
      <c r="E319" s="77"/>
      <c r="F319" s="87">
        <f>F320</f>
        <v>100</v>
      </c>
    </row>
    <row r="320" spans="1:6" s="26" customFormat="1" ht="56.25" x14ac:dyDescent="0.3">
      <c r="A320" s="47" t="s">
        <v>117</v>
      </c>
      <c r="B320" s="76" t="s">
        <v>41</v>
      </c>
      <c r="C320" s="7" t="s">
        <v>131</v>
      </c>
      <c r="D320" s="6" t="s">
        <v>637</v>
      </c>
      <c r="E320" s="79">
        <v>810</v>
      </c>
      <c r="F320" s="87">
        <v>100</v>
      </c>
    </row>
    <row r="321" spans="1:6" s="19" customFormat="1" ht="37.5" x14ac:dyDescent="0.3">
      <c r="A321" s="56" t="s">
        <v>638</v>
      </c>
      <c r="B321" s="76" t="s">
        <v>41</v>
      </c>
      <c r="C321" s="7" t="s">
        <v>131</v>
      </c>
      <c r="D321" s="6" t="s">
        <v>639</v>
      </c>
      <c r="E321" s="77"/>
      <c r="F321" s="87">
        <f>F322</f>
        <v>80</v>
      </c>
    </row>
    <row r="322" spans="1:6" s="26" customFormat="1" ht="37.5" x14ac:dyDescent="0.3">
      <c r="A322" s="52" t="s">
        <v>21</v>
      </c>
      <c r="B322" s="76" t="s">
        <v>41</v>
      </c>
      <c r="C322" s="7" t="s">
        <v>131</v>
      </c>
      <c r="D322" s="6" t="s">
        <v>639</v>
      </c>
      <c r="E322" s="79">
        <v>240</v>
      </c>
      <c r="F322" s="87">
        <v>80</v>
      </c>
    </row>
    <row r="323" spans="1:6" s="19" customFormat="1" ht="20.25" x14ac:dyDescent="0.3">
      <c r="A323" s="56" t="s">
        <v>634</v>
      </c>
      <c r="B323" s="76" t="s">
        <v>41</v>
      </c>
      <c r="C323" s="7" t="s">
        <v>131</v>
      </c>
      <c r="D323" s="6" t="s">
        <v>672</v>
      </c>
      <c r="E323" s="77"/>
      <c r="F323" s="87">
        <f>+F325+F324</f>
        <v>600</v>
      </c>
    </row>
    <row r="324" spans="1:6" s="26" customFormat="1" ht="37.5" x14ac:dyDescent="0.3">
      <c r="A324" s="52" t="s">
        <v>21</v>
      </c>
      <c r="B324" s="76" t="s">
        <v>41</v>
      </c>
      <c r="C324" s="7" t="s">
        <v>131</v>
      </c>
      <c r="D324" s="6" t="s">
        <v>672</v>
      </c>
      <c r="E324" s="79">
        <v>240</v>
      </c>
      <c r="F324" s="87">
        <v>24</v>
      </c>
    </row>
    <row r="325" spans="1:6" s="26" customFormat="1" ht="20.25" x14ac:dyDescent="0.3">
      <c r="A325" s="52" t="s">
        <v>67</v>
      </c>
      <c r="B325" s="76" t="s">
        <v>41</v>
      </c>
      <c r="C325" s="7" t="s">
        <v>131</v>
      </c>
      <c r="D325" s="6" t="s">
        <v>672</v>
      </c>
      <c r="E325" s="79">
        <v>350</v>
      </c>
      <c r="F325" s="87">
        <v>576</v>
      </c>
    </row>
    <row r="326" spans="1:6" s="22" customFormat="1" ht="30" customHeight="1" x14ac:dyDescent="0.3">
      <c r="A326" s="57" t="s">
        <v>141</v>
      </c>
      <c r="B326" s="80" t="s">
        <v>46</v>
      </c>
      <c r="C326" s="11" t="s">
        <v>0</v>
      </c>
      <c r="D326" s="11"/>
      <c r="E326" s="81"/>
      <c r="F326" s="89">
        <f>F327+F338+F356+F399</f>
        <v>177598.1</v>
      </c>
    </row>
    <row r="327" spans="1:6" s="20" customFormat="1" ht="20.25" x14ac:dyDescent="0.3">
      <c r="A327" s="48" t="s">
        <v>142</v>
      </c>
      <c r="B327" s="76" t="s">
        <v>46</v>
      </c>
      <c r="C327" s="7" t="s">
        <v>11</v>
      </c>
      <c r="D327" s="7"/>
      <c r="E327" s="77"/>
      <c r="F327" s="90">
        <f>+F328+F333</f>
        <v>9980</v>
      </c>
    </row>
    <row r="328" spans="1:6" ht="37.5" x14ac:dyDescent="0.3">
      <c r="A328" s="47" t="s">
        <v>518</v>
      </c>
      <c r="B328" s="74" t="s">
        <v>46</v>
      </c>
      <c r="C328" s="6" t="s">
        <v>11</v>
      </c>
      <c r="D328" s="6" t="s">
        <v>143</v>
      </c>
      <c r="E328" s="75"/>
      <c r="F328" s="87">
        <f>F329</f>
        <v>5000</v>
      </c>
    </row>
    <row r="329" spans="1:6" ht="20.25" x14ac:dyDescent="0.3">
      <c r="A329" s="50" t="s">
        <v>342</v>
      </c>
      <c r="B329" s="74" t="s">
        <v>46</v>
      </c>
      <c r="C329" s="6" t="s">
        <v>11</v>
      </c>
      <c r="D329" s="6" t="s">
        <v>145</v>
      </c>
      <c r="E329" s="75" t="s">
        <v>20</v>
      </c>
      <c r="F329" s="87">
        <f>F330</f>
        <v>5000</v>
      </c>
    </row>
    <row r="330" spans="1:6" ht="27.75" customHeight="1" x14ac:dyDescent="0.3">
      <c r="A330" s="54" t="s">
        <v>124</v>
      </c>
      <c r="B330" s="74" t="s">
        <v>46</v>
      </c>
      <c r="C330" s="6" t="s">
        <v>11</v>
      </c>
      <c r="D330" s="6" t="s">
        <v>146</v>
      </c>
      <c r="E330" s="75" t="s">
        <v>20</v>
      </c>
      <c r="F330" s="87">
        <f>F331</f>
        <v>5000</v>
      </c>
    </row>
    <row r="331" spans="1:6" ht="20.25" x14ac:dyDescent="0.3">
      <c r="A331" s="46" t="s">
        <v>147</v>
      </c>
      <c r="B331" s="76" t="s">
        <v>46</v>
      </c>
      <c r="C331" s="7" t="s">
        <v>11</v>
      </c>
      <c r="D331" s="10" t="s">
        <v>148</v>
      </c>
      <c r="E331" s="77"/>
      <c r="F331" s="87">
        <f>F332</f>
        <v>5000</v>
      </c>
    </row>
    <row r="332" spans="1:6" s="24" customFormat="1" ht="37.5" x14ac:dyDescent="0.3">
      <c r="A332" s="47" t="s">
        <v>21</v>
      </c>
      <c r="B332" s="76" t="s">
        <v>46</v>
      </c>
      <c r="C332" s="7" t="s">
        <v>11</v>
      </c>
      <c r="D332" s="10" t="s">
        <v>148</v>
      </c>
      <c r="E332" s="77" t="s">
        <v>22</v>
      </c>
      <c r="F332" s="87">
        <v>5000</v>
      </c>
    </row>
    <row r="333" spans="1:6" ht="56.25" x14ac:dyDescent="0.3">
      <c r="A333" s="47" t="s">
        <v>599</v>
      </c>
      <c r="B333" s="74" t="s">
        <v>46</v>
      </c>
      <c r="C333" s="6" t="s">
        <v>11</v>
      </c>
      <c r="D333" s="6" t="s">
        <v>73</v>
      </c>
      <c r="E333" s="75"/>
      <c r="F333" s="87">
        <f>F334</f>
        <v>4980</v>
      </c>
    </row>
    <row r="334" spans="1:6" ht="20.25" x14ac:dyDescent="0.3">
      <c r="A334" s="50" t="s">
        <v>342</v>
      </c>
      <c r="B334" s="74" t="s">
        <v>46</v>
      </c>
      <c r="C334" s="6" t="s">
        <v>11</v>
      </c>
      <c r="D334" s="6" t="s">
        <v>600</v>
      </c>
      <c r="E334" s="75"/>
      <c r="F334" s="87">
        <f>F335</f>
        <v>4980</v>
      </c>
    </row>
    <row r="335" spans="1:6" ht="20.25" x14ac:dyDescent="0.3">
      <c r="A335" s="47" t="s">
        <v>75</v>
      </c>
      <c r="B335" s="74" t="s">
        <v>46</v>
      </c>
      <c r="C335" s="6" t="s">
        <v>11</v>
      </c>
      <c r="D335" s="6" t="s">
        <v>601</v>
      </c>
      <c r="E335" s="75"/>
      <c r="F335" s="87">
        <f>F336</f>
        <v>4980</v>
      </c>
    </row>
    <row r="336" spans="1:6" ht="37.5" x14ac:dyDescent="0.3">
      <c r="A336" s="46" t="s">
        <v>149</v>
      </c>
      <c r="B336" s="74" t="s">
        <v>46</v>
      </c>
      <c r="C336" s="6" t="s">
        <v>11</v>
      </c>
      <c r="D336" s="6" t="s">
        <v>150</v>
      </c>
      <c r="E336" s="75" t="s">
        <v>20</v>
      </c>
      <c r="F336" s="87">
        <f>F337</f>
        <v>4980</v>
      </c>
    </row>
    <row r="337" spans="1:6" s="24" customFormat="1" ht="37.5" x14ac:dyDescent="0.3">
      <c r="A337" s="47" t="s">
        <v>21</v>
      </c>
      <c r="B337" s="76" t="s">
        <v>46</v>
      </c>
      <c r="C337" s="7" t="s">
        <v>11</v>
      </c>
      <c r="D337" s="7" t="s">
        <v>602</v>
      </c>
      <c r="E337" s="77" t="s">
        <v>22</v>
      </c>
      <c r="F337" s="87">
        <v>4980</v>
      </c>
    </row>
    <row r="338" spans="1:6" s="9" customFormat="1" ht="20.25" x14ac:dyDescent="0.3">
      <c r="A338" s="48" t="s">
        <v>151</v>
      </c>
      <c r="B338" s="76" t="s">
        <v>46</v>
      </c>
      <c r="C338" s="7" t="s">
        <v>1</v>
      </c>
      <c r="D338" s="7"/>
      <c r="E338" s="77"/>
      <c r="F338" s="88">
        <f>+F339</f>
        <v>22602.2</v>
      </c>
    </row>
    <row r="339" spans="1:6" ht="37.5" x14ac:dyDescent="0.3">
      <c r="A339" s="46" t="s">
        <v>518</v>
      </c>
      <c r="B339" s="76" t="s">
        <v>46</v>
      </c>
      <c r="C339" s="7" t="s">
        <v>1</v>
      </c>
      <c r="D339" s="7" t="s">
        <v>143</v>
      </c>
      <c r="E339" s="77"/>
      <c r="F339" s="88">
        <f>F340+F349</f>
        <v>22602.2</v>
      </c>
    </row>
    <row r="340" spans="1:6" ht="20.25" x14ac:dyDescent="0.3">
      <c r="A340" s="46" t="s">
        <v>455</v>
      </c>
      <c r="B340" s="76" t="s">
        <v>46</v>
      </c>
      <c r="C340" s="7" t="s">
        <v>1</v>
      </c>
      <c r="D340" s="7" t="s">
        <v>155</v>
      </c>
      <c r="E340" s="77"/>
      <c r="F340" s="88">
        <f>F341+F346</f>
        <v>14916.7</v>
      </c>
    </row>
    <row r="341" spans="1:6" ht="24.75" customHeight="1" x14ac:dyDescent="0.3">
      <c r="A341" s="46" t="s">
        <v>124</v>
      </c>
      <c r="B341" s="76" t="s">
        <v>46</v>
      </c>
      <c r="C341" s="7" t="s">
        <v>1</v>
      </c>
      <c r="D341" s="7" t="s">
        <v>156</v>
      </c>
      <c r="E341" s="77"/>
      <c r="F341" s="87">
        <f>F342+F344</f>
        <v>11916.7</v>
      </c>
    </row>
    <row r="342" spans="1:6" ht="20.25" x14ac:dyDescent="0.3">
      <c r="A342" s="46" t="s">
        <v>545</v>
      </c>
      <c r="B342" s="76" t="s">
        <v>46</v>
      </c>
      <c r="C342" s="7" t="s">
        <v>1</v>
      </c>
      <c r="D342" s="7" t="s">
        <v>546</v>
      </c>
      <c r="E342" s="77"/>
      <c r="F342" s="87">
        <f>F343</f>
        <v>1000</v>
      </c>
    </row>
    <row r="343" spans="1:6" s="24" customFormat="1" ht="20.25" x14ac:dyDescent="0.3">
      <c r="A343" s="47" t="s">
        <v>174</v>
      </c>
      <c r="B343" s="76" t="s">
        <v>46</v>
      </c>
      <c r="C343" s="7" t="s">
        <v>1</v>
      </c>
      <c r="D343" s="7" t="s">
        <v>546</v>
      </c>
      <c r="E343" s="77" t="s">
        <v>144</v>
      </c>
      <c r="F343" s="87">
        <v>1000</v>
      </c>
    </row>
    <row r="344" spans="1:6" ht="20.25" x14ac:dyDescent="0.3">
      <c r="A344" s="61" t="s">
        <v>331</v>
      </c>
      <c r="B344" s="76" t="s">
        <v>46</v>
      </c>
      <c r="C344" s="7" t="s">
        <v>1</v>
      </c>
      <c r="D344" s="7" t="s">
        <v>547</v>
      </c>
      <c r="E344" s="77"/>
      <c r="F344" s="87">
        <f>F345</f>
        <v>10916.7</v>
      </c>
    </row>
    <row r="345" spans="1:6" s="24" customFormat="1" ht="20.25" x14ac:dyDescent="0.3">
      <c r="A345" s="47" t="s">
        <v>174</v>
      </c>
      <c r="B345" s="76" t="s">
        <v>46</v>
      </c>
      <c r="C345" s="7" t="s">
        <v>1</v>
      </c>
      <c r="D345" s="7" t="s">
        <v>547</v>
      </c>
      <c r="E345" s="77" t="s">
        <v>144</v>
      </c>
      <c r="F345" s="87">
        <v>10916.7</v>
      </c>
    </row>
    <row r="346" spans="1:6" ht="24" customHeight="1" x14ac:dyDescent="0.3">
      <c r="A346" s="61" t="s">
        <v>555</v>
      </c>
      <c r="B346" s="76" t="s">
        <v>46</v>
      </c>
      <c r="C346" s="7" t="s">
        <v>1</v>
      </c>
      <c r="D346" s="7" t="s">
        <v>520</v>
      </c>
      <c r="E346" s="77"/>
      <c r="F346" s="87">
        <f>F347</f>
        <v>3000</v>
      </c>
    </row>
    <row r="347" spans="1:6" ht="20.25" x14ac:dyDescent="0.3">
      <c r="A347" s="56" t="s">
        <v>301</v>
      </c>
      <c r="B347" s="76" t="s">
        <v>46</v>
      </c>
      <c r="C347" s="7" t="s">
        <v>1</v>
      </c>
      <c r="D347" s="7" t="s">
        <v>551</v>
      </c>
      <c r="E347" s="77"/>
      <c r="F347" s="87">
        <f>F348</f>
        <v>3000</v>
      </c>
    </row>
    <row r="348" spans="1:6" s="24" customFormat="1" ht="56.25" x14ac:dyDescent="0.3">
      <c r="A348" s="47" t="s">
        <v>117</v>
      </c>
      <c r="B348" s="76" t="s">
        <v>46</v>
      </c>
      <c r="C348" s="7" t="s">
        <v>1</v>
      </c>
      <c r="D348" s="7" t="s">
        <v>551</v>
      </c>
      <c r="E348" s="77" t="s">
        <v>97</v>
      </c>
      <c r="F348" s="87">
        <v>3000</v>
      </c>
    </row>
    <row r="349" spans="1:6" ht="20.25" x14ac:dyDescent="0.3">
      <c r="A349" s="61" t="s">
        <v>342</v>
      </c>
      <c r="B349" s="76" t="s">
        <v>46</v>
      </c>
      <c r="C349" s="7" t="s">
        <v>1</v>
      </c>
      <c r="D349" s="7" t="s">
        <v>548</v>
      </c>
      <c r="E349" s="77"/>
      <c r="F349" s="87">
        <f>F350+F353</f>
        <v>7685.5</v>
      </c>
    </row>
    <row r="350" spans="1:6" ht="26.25" customHeight="1" x14ac:dyDescent="0.3">
      <c r="A350" s="46" t="s">
        <v>124</v>
      </c>
      <c r="B350" s="76" t="s">
        <v>46</v>
      </c>
      <c r="C350" s="7" t="s">
        <v>1</v>
      </c>
      <c r="D350" s="7" t="s">
        <v>146</v>
      </c>
      <c r="E350" s="77"/>
      <c r="F350" s="87">
        <f>F351</f>
        <v>5140</v>
      </c>
    </row>
    <row r="351" spans="1:6" ht="20.25" x14ac:dyDescent="0.3">
      <c r="A351" s="46" t="s">
        <v>152</v>
      </c>
      <c r="B351" s="76" t="s">
        <v>46</v>
      </c>
      <c r="C351" s="7" t="s">
        <v>1</v>
      </c>
      <c r="D351" s="7" t="s">
        <v>550</v>
      </c>
      <c r="E351" s="77"/>
      <c r="F351" s="87">
        <f>F352</f>
        <v>5140</v>
      </c>
    </row>
    <row r="352" spans="1:6" s="24" customFormat="1" ht="37.5" x14ac:dyDescent="0.3">
      <c r="A352" s="47" t="s">
        <v>21</v>
      </c>
      <c r="B352" s="76" t="s">
        <v>46</v>
      </c>
      <c r="C352" s="7" t="s">
        <v>1</v>
      </c>
      <c r="D352" s="7" t="s">
        <v>550</v>
      </c>
      <c r="E352" s="77" t="s">
        <v>22</v>
      </c>
      <c r="F352" s="87">
        <v>5140</v>
      </c>
    </row>
    <row r="353" spans="1:6" ht="20.25" x14ac:dyDescent="0.3">
      <c r="A353" s="61" t="s">
        <v>552</v>
      </c>
      <c r="B353" s="76" t="s">
        <v>46</v>
      </c>
      <c r="C353" s="7" t="s">
        <v>1</v>
      </c>
      <c r="D353" s="7" t="s">
        <v>536</v>
      </c>
      <c r="E353" s="77"/>
      <c r="F353" s="87">
        <f>F354</f>
        <v>2545.5</v>
      </c>
    </row>
    <row r="354" spans="1:6" ht="20.25" x14ac:dyDescent="0.3">
      <c r="A354" s="61" t="s">
        <v>153</v>
      </c>
      <c r="B354" s="76" t="s">
        <v>46</v>
      </c>
      <c r="C354" s="7" t="s">
        <v>1</v>
      </c>
      <c r="D354" s="7" t="s">
        <v>553</v>
      </c>
      <c r="E354" s="77"/>
      <c r="F354" s="87">
        <f>F355</f>
        <v>2545.5</v>
      </c>
    </row>
    <row r="355" spans="1:6" s="24" customFormat="1" ht="37.5" x14ac:dyDescent="0.3">
      <c r="A355" s="47" t="s">
        <v>21</v>
      </c>
      <c r="B355" s="76" t="s">
        <v>46</v>
      </c>
      <c r="C355" s="7" t="s">
        <v>1</v>
      </c>
      <c r="D355" s="7" t="s">
        <v>554</v>
      </c>
      <c r="E355" s="77" t="s">
        <v>22</v>
      </c>
      <c r="F355" s="87">
        <v>2545.5</v>
      </c>
    </row>
    <row r="356" spans="1:6" s="9" customFormat="1" ht="20.25" x14ac:dyDescent="0.3">
      <c r="A356" s="48" t="s">
        <v>154</v>
      </c>
      <c r="B356" s="76" t="s">
        <v>46</v>
      </c>
      <c r="C356" s="7" t="s">
        <v>18</v>
      </c>
      <c r="D356" s="7"/>
      <c r="E356" s="77"/>
      <c r="F356" s="88">
        <f>+F357</f>
        <v>113660</v>
      </c>
    </row>
    <row r="357" spans="1:6" ht="37.5" x14ac:dyDescent="0.3">
      <c r="A357" s="46" t="s">
        <v>518</v>
      </c>
      <c r="B357" s="76" t="s">
        <v>46</v>
      </c>
      <c r="C357" s="7" t="s">
        <v>18</v>
      </c>
      <c r="D357" s="7" t="s">
        <v>143</v>
      </c>
      <c r="E357" s="77"/>
      <c r="F357" s="87">
        <f>F358+F381</f>
        <v>113660</v>
      </c>
    </row>
    <row r="358" spans="1:6" ht="20.25" x14ac:dyDescent="0.3">
      <c r="A358" s="46" t="s">
        <v>455</v>
      </c>
      <c r="B358" s="76" t="s">
        <v>46</v>
      </c>
      <c r="C358" s="7" t="s">
        <v>18</v>
      </c>
      <c r="D358" s="7" t="s">
        <v>155</v>
      </c>
      <c r="E358" s="77"/>
      <c r="F358" s="87">
        <f>F359+F366+F369+F374</f>
        <v>21308.3</v>
      </c>
    </row>
    <row r="359" spans="1:6" ht="26.25" customHeight="1" x14ac:dyDescent="0.3">
      <c r="A359" s="46" t="s">
        <v>124</v>
      </c>
      <c r="B359" s="76" t="s">
        <v>46</v>
      </c>
      <c r="C359" s="7" t="s">
        <v>18</v>
      </c>
      <c r="D359" s="7" t="s">
        <v>156</v>
      </c>
      <c r="E359" s="77"/>
      <c r="F359" s="87">
        <f>F360+F362+F364</f>
        <v>10130.5</v>
      </c>
    </row>
    <row r="360" spans="1:6" ht="20.25" x14ac:dyDescent="0.3">
      <c r="A360" s="46" t="s">
        <v>157</v>
      </c>
      <c r="B360" s="76" t="s">
        <v>46</v>
      </c>
      <c r="C360" s="7" t="s">
        <v>18</v>
      </c>
      <c r="D360" s="7" t="s">
        <v>158</v>
      </c>
      <c r="E360" s="77"/>
      <c r="F360" s="87">
        <f>F361</f>
        <v>200</v>
      </c>
    </row>
    <row r="361" spans="1:6" s="24" customFormat="1" ht="37.5" x14ac:dyDescent="0.3">
      <c r="A361" s="52" t="s">
        <v>21</v>
      </c>
      <c r="B361" s="76" t="s">
        <v>46</v>
      </c>
      <c r="C361" s="7" t="s">
        <v>18</v>
      </c>
      <c r="D361" s="42" t="s">
        <v>158</v>
      </c>
      <c r="E361" s="77" t="s">
        <v>22</v>
      </c>
      <c r="F361" s="87">
        <v>200</v>
      </c>
    </row>
    <row r="362" spans="1:6" ht="20.25" customHeight="1" x14ac:dyDescent="0.3">
      <c r="A362" s="46" t="s">
        <v>334</v>
      </c>
      <c r="B362" s="76" t="s">
        <v>46</v>
      </c>
      <c r="C362" s="7" t="s">
        <v>18</v>
      </c>
      <c r="D362" s="7" t="s">
        <v>333</v>
      </c>
      <c r="E362" s="77"/>
      <c r="F362" s="87">
        <f>F363</f>
        <v>4848.8999999999996</v>
      </c>
    </row>
    <row r="363" spans="1:6" s="24" customFormat="1" ht="37.5" x14ac:dyDescent="0.3">
      <c r="A363" s="52" t="s">
        <v>21</v>
      </c>
      <c r="B363" s="76" t="s">
        <v>46</v>
      </c>
      <c r="C363" s="7" t="s">
        <v>18</v>
      </c>
      <c r="D363" s="42" t="s">
        <v>333</v>
      </c>
      <c r="E363" s="77" t="s">
        <v>22</v>
      </c>
      <c r="F363" s="87">
        <v>4848.8999999999996</v>
      </c>
    </row>
    <row r="364" spans="1:6" ht="23.25" customHeight="1" x14ac:dyDescent="0.3">
      <c r="A364" s="46" t="s">
        <v>693</v>
      </c>
      <c r="B364" s="76" t="s">
        <v>46</v>
      </c>
      <c r="C364" s="7" t="s">
        <v>18</v>
      </c>
      <c r="D364" s="7" t="s">
        <v>519</v>
      </c>
      <c r="E364" s="77"/>
      <c r="F364" s="87">
        <f>F365</f>
        <v>5081.6000000000004</v>
      </c>
    </row>
    <row r="365" spans="1:6" s="24" customFormat="1" ht="37.5" x14ac:dyDescent="0.3">
      <c r="A365" s="52" t="s">
        <v>21</v>
      </c>
      <c r="B365" s="76" t="s">
        <v>46</v>
      </c>
      <c r="C365" s="7" t="s">
        <v>18</v>
      </c>
      <c r="D365" s="42" t="s">
        <v>519</v>
      </c>
      <c r="E365" s="77" t="s">
        <v>22</v>
      </c>
      <c r="F365" s="87">
        <v>5081.6000000000004</v>
      </c>
    </row>
    <row r="366" spans="1:6" ht="26.25" customHeight="1" x14ac:dyDescent="0.3">
      <c r="A366" s="46" t="s">
        <v>555</v>
      </c>
      <c r="B366" s="76" t="s">
        <v>46</v>
      </c>
      <c r="C366" s="7" t="s">
        <v>18</v>
      </c>
      <c r="D366" s="7" t="s">
        <v>520</v>
      </c>
      <c r="E366" s="77"/>
      <c r="F366" s="87">
        <f>F367</f>
        <v>200</v>
      </c>
    </row>
    <row r="367" spans="1:6" ht="20.25" x14ac:dyDescent="0.3">
      <c r="A367" s="46" t="s">
        <v>521</v>
      </c>
      <c r="B367" s="76" t="s">
        <v>46</v>
      </c>
      <c r="C367" s="7" t="s">
        <v>18</v>
      </c>
      <c r="D367" s="7" t="s">
        <v>522</v>
      </c>
      <c r="E367" s="77"/>
      <c r="F367" s="87">
        <f>F368</f>
        <v>200</v>
      </c>
    </row>
    <row r="368" spans="1:6" s="24" customFormat="1" ht="20.25" x14ac:dyDescent="0.3">
      <c r="A368" s="52" t="s">
        <v>67</v>
      </c>
      <c r="B368" s="76" t="s">
        <v>46</v>
      </c>
      <c r="C368" s="7" t="s">
        <v>18</v>
      </c>
      <c r="D368" s="42" t="s">
        <v>522</v>
      </c>
      <c r="E368" s="77" t="s">
        <v>68</v>
      </c>
      <c r="F368" s="87">
        <v>200</v>
      </c>
    </row>
    <row r="369" spans="1:6" ht="20.25" x14ac:dyDescent="0.3">
      <c r="A369" s="61" t="s">
        <v>552</v>
      </c>
      <c r="B369" s="76" t="s">
        <v>46</v>
      </c>
      <c r="C369" s="7" t="s">
        <v>18</v>
      </c>
      <c r="D369" s="7" t="s">
        <v>523</v>
      </c>
      <c r="E369" s="77"/>
      <c r="F369" s="87">
        <f>F370+F372</f>
        <v>8070.5</v>
      </c>
    </row>
    <row r="370" spans="1:6" ht="20.25" x14ac:dyDescent="0.3">
      <c r="A370" s="46" t="s">
        <v>524</v>
      </c>
      <c r="B370" s="76" t="s">
        <v>46</v>
      </c>
      <c r="C370" s="7" t="s">
        <v>18</v>
      </c>
      <c r="D370" s="7" t="s">
        <v>525</v>
      </c>
      <c r="E370" s="77"/>
      <c r="F370" s="87">
        <f>F371</f>
        <v>1340.2</v>
      </c>
    </row>
    <row r="371" spans="1:6" s="24" customFormat="1" ht="37.5" x14ac:dyDescent="0.3">
      <c r="A371" s="52" t="s">
        <v>21</v>
      </c>
      <c r="B371" s="76" t="s">
        <v>46</v>
      </c>
      <c r="C371" s="7" t="s">
        <v>18</v>
      </c>
      <c r="D371" s="42" t="s">
        <v>525</v>
      </c>
      <c r="E371" s="77" t="s">
        <v>22</v>
      </c>
      <c r="F371" s="87">
        <v>1340.2</v>
      </c>
    </row>
    <row r="372" spans="1:6" ht="20.25" x14ac:dyDescent="0.3">
      <c r="A372" s="46" t="s">
        <v>526</v>
      </c>
      <c r="B372" s="76" t="s">
        <v>46</v>
      </c>
      <c r="C372" s="7" t="s">
        <v>18</v>
      </c>
      <c r="D372" s="7" t="s">
        <v>527</v>
      </c>
      <c r="E372" s="77"/>
      <c r="F372" s="87">
        <f>F373</f>
        <v>6730.3</v>
      </c>
    </row>
    <row r="373" spans="1:6" s="24" customFormat="1" ht="37.5" x14ac:dyDescent="0.3">
      <c r="A373" s="52" t="s">
        <v>21</v>
      </c>
      <c r="B373" s="76" t="s">
        <v>46</v>
      </c>
      <c r="C373" s="7" t="s">
        <v>18</v>
      </c>
      <c r="D373" s="42" t="s">
        <v>527</v>
      </c>
      <c r="E373" s="77" t="s">
        <v>22</v>
      </c>
      <c r="F373" s="87">
        <v>6730.3</v>
      </c>
    </row>
    <row r="374" spans="1:6" ht="37.5" x14ac:dyDescent="0.3">
      <c r="A374" s="46" t="s">
        <v>528</v>
      </c>
      <c r="B374" s="76" t="s">
        <v>46</v>
      </c>
      <c r="C374" s="7" t="s">
        <v>18</v>
      </c>
      <c r="D374" s="7" t="s">
        <v>529</v>
      </c>
      <c r="E374" s="77"/>
      <c r="F374" s="87">
        <f>F375+F377+F379</f>
        <v>2907.3</v>
      </c>
    </row>
    <row r="375" spans="1:6" ht="20.25" x14ac:dyDescent="0.3">
      <c r="A375" s="46" t="s">
        <v>532</v>
      </c>
      <c r="B375" s="76" t="s">
        <v>46</v>
      </c>
      <c r="C375" s="7" t="s">
        <v>18</v>
      </c>
      <c r="D375" s="7" t="s">
        <v>530</v>
      </c>
      <c r="E375" s="77"/>
      <c r="F375" s="87">
        <f>F376</f>
        <v>705.5</v>
      </c>
    </row>
    <row r="376" spans="1:6" s="24" customFormat="1" ht="37.5" x14ac:dyDescent="0.3">
      <c r="A376" s="52" t="s">
        <v>21</v>
      </c>
      <c r="B376" s="76" t="s">
        <v>46</v>
      </c>
      <c r="C376" s="7" t="s">
        <v>18</v>
      </c>
      <c r="D376" s="42" t="s">
        <v>530</v>
      </c>
      <c r="E376" s="77" t="s">
        <v>22</v>
      </c>
      <c r="F376" s="87">
        <v>705.5</v>
      </c>
    </row>
    <row r="377" spans="1:6" ht="20.25" x14ac:dyDescent="0.3">
      <c r="A377" s="46" t="s">
        <v>531</v>
      </c>
      <c r="B377" s="76" t="s">
        <v>46</v>
      </c>
      <c r="C377" s="7" t="s">
        <v>18</v>
      </c>
      <c r="D377" s="7" t="s">
        <v>534</v>
      </c>
      <c r="E377" s="77"/>
      <c r="F377" s="87">
        <f>F378</f>
        <v>1012.9</v>
      </c>
    </row>
    <row r="378" spans="1:6" s="24" customFormat="1" ht="37.5" x14ac:dyDescent="0.3">
      <c r="A378" s="52" t="s">
        <v>21</v>
      </c>
      <c r="B378" s="76" t="s">
        <v>46</v>
      </c>
      <c r="C378" s="7" t="s">
        <v>18</v>
      </c>
      <c r="D378" s="42" t="s">
        <v>534</v>
      </c>
      <c r="E378" s="77" t="s">
        <v>22</v>
      </c>
      <c r="F378" s="87">
        <v>1012.9</v>
      </c>
    </row>
    <row r="379" spans="1:6" ht="20.25" x14ac:dyDescent="0.3">
      <c r="A379" s="46" t="s">
        <v>533</v>
      </c>
      <c r="B379" s="76" t="s">
        <v>46</v>
      </c>
      <c r="C379" s="7" t="s">
        <v>18</v>
      </c>
      <c r="D379" s="7" t="s">
        <v>535</v>
      </c>
      <c r="E379" s="77"/>
      <c r="F379" s="87">
        <f>F380</f>
        <v>1188.9000000000001</v>
      </c>
    </row>
    <row r="380" spans="1:6" s="24" customFormat="1" ht="37.5" x14ac:dyDescent="0.3">
      <c r="A380" s="52" t="s">
        <v>21</v>
      </c>
      <c r="B380" s="76" t="s">
        <v>46</v>
      </c>
      <c r="C380" s="7" t="s">
        <v>18</v>
      </c>
      <c r="D380" s="42" t="s">
        <v>535</v>
      </c>
      <c r="E380" s="77" t="s">
        <v>22</v>
      </c>
      <c r="F380" s="87">
        <v>1188.9000000000001</v>
      </c>
    </row>
    <row r="381" spans="1:6" ht="20.25" x14ac:dyDescent="0.3">
      <c r="A381" s="46" t="s">
        <v>342</v>
      </c>
      <c r="B381" s="76" t="s">
        <v>46</v>
      </c>
      <c r="C381" s="7" t="s">
        <v>18</v>
      </c>
      <c r="D381" s="7" t="s">
        <v>145</v>
      </c>
      <c r="E381" s="77"/>
      <c r="F381" s="87">
        <f>F382</f>
        <v>92351.7</v>
      </c>
    </row>
    <row r="382" spans="1:6" ht="20.25" x14ac:dyDescent="0.3">
      <c r="A382" s="61" t="s">
        <v>552</v>
      </c>
      <c r="B382" s="76" t="s">
        <v>46</v>
      </c>
      <c r="C382" s="7" t="s">
        <v>18</v>
      </c>
      <c r="D382" s="7" t="s">
        <v>536</v>
      </c>
      <c r="E382" s="77"/>
      <c r="F382" s="87">
        <f>F383+F385+F387+F389+F391+F393+F395+F397</f>
        <v>92351.7</v>
      </c>
    </row>
    <row r="383" spans="1:6" ht="20.25" x14ac:dyDescent="0.3">
      <c r="A383" s="61" t="s">
        <v>674</v>
      </c>
      <c r="B383" s="76" t="s">
        <v>46</v>
      </c>
      <c r="C383" s="7" t="s">
        <v>18</v>
      </c>
      <c r="D383" s="7" t="s">
        <v>537</v>
      </c>
      <c r="E383" s="77"/>
      <c r="F383" s="87">
        <f>F384</f>
        <v>1774.9</v>
      </c>
    </row>
    <row r="384" spans="1:6" s="24" customFormat="1" ht="37.5" x14ac:dyDescent="0.3">
      <c r="A384" s="52" t="s">
        <v>21</v>
      </c>
      <c r="B384" s="76" t="s">
        <v>46</v>
      </c>
      <c r="C384" s="7" t="s">
        <v>18</v>
      </c>
      <c r="D384" s="42" t="s">
        <v>537</v>
      </c>
      <c r="E384" s="77" t="s">
        <v>22</v>
      </c>
      <c r="F384" s="87">
        <v>1774.9</v>
      </c>
    </row>
    <row r="385" spans="1:6" ht="20.25" x14ac:dyDescent="0.3">
      <c r="A385" s="46" t="s">
        <v>159</v>
      </c>
      <c r="B385" s="76" t="s">
        <v>46</v>
      </c>
      <c r="C385" s="7" t="s">
        <v>18</v>
      </c>
      <c r="D385" s="7" t="s">
        <v>538</v>
      </c>
      <c r="E385" s="77"/>
      <c r="F385" s="87">
        <f>F386</f>
        <v>8403.7000000000007</v>
      </c>
    </row>
    <row r="386" spans="1:6" s="24" customFormat="1" ht="37.5" x14ac:dyDescent="0.3">
      <c r="A386" s="52" t="s">
        <v>21</v>
      </c>
      <c r="B386" s="76" t="s">
        <v>46</v>
      </c>
      <c r="C386" s="7" t="s">
        <v>18</v>
      </c>
      <c r="D386" s="42" t="s">
        <v>538</v>
      </c>
      <c r="E386" s="77" t="s">
        <v>22</v>
      </c>
      <c r="F386" s="87">
        <v>8403.7000000000007</v>
      </c>
    </row>
    <row r="387" spans="1:6" ht="20.25" x14ac:dyDescent="0.3">
      <c r="A387" s="46" t="s">
        <v>307</v>
      </c>
      <c r="B387" s="76" t="s">
        <v>46</v>
      </c>
      <c r="C387" s="7" t="s">
        <v>18</v>
      </c>
      <c r="D387" s="7" t="s">
        <v>539</v>
      </c>
      <c r="E387" s="77"/>
      <c r="F387" s="87">
        <f>F388</f>
        <v>24176.3</v>
      </c>
    </row>
    <row r="388" spans="1:6" s="24" customFormat="1" ht="37.5" x14ac:dyDescent="0.3">
      <c r="A388" s="52" t="s">
        <v>21</v>
      </c>
      <c r="B388" s="76" t="s">
        <v>46</v>
      </c>
      <c r="C388" s="7" t="s">
        <v>18</v>
      </c>
      <c r="D388" s="42" t="s">
        <v>539</v>
      </c>
      <c r="E388" s="77" t="s">
        <v>22</v>
      </c>
      <c r="F388" s="87">
        <v>24176.3</v>
      </c>
    </row>
    <row r="389" spans="1:6" ht="20.25" customHeight="1" x14ac:dyDescent="0.3">
      <c r="A389" s="46" t="s">
        <v>160</v>
      </c>
      <c r="B389" s="76" t="s">
        <v>46</v>
      </c>
      <c r="C389" s="7" t="s">
        <v>18</v>
      </c>
      <c r="D389" s="7" t="s">
        <v>540</v>
      </c>
      <c r="E389" s="77"/>
      <c r="F389" s="87">
        <f>F390</f>
        <v>5390.2</v>
      </c>
    </row>
    <row r="390" spans="1:6" s="24" customFormat="1" ht="41.25" customHeight="1" x14ac:dyDescent="0.3">
      <c r="A390" s="52" t="s">
        <v>21</v>
      </c>
      <c r="B390" s="76" t="s">
        <v>46</v>
      </c>
      <c r="C390" s="7" t="s">
        <v>18</v>
      </c>
      <c r="D390" s="42" t="s">
        <v>540</v>
      </c>
      <c r="E390" s="77" t="s">
        <v>22</v>
      </c>
      <c r="F390" s="87">
        <v>5390.2</v>
      </c>
    </row>
    <row r="391" spans="1:6" ht="20.25" x14ac:dyDescent="0.3">
      <c r="A391" s="46" t="s">
        <v>161</v>
      </c>
      <c r="B391" s="76" t="s">
        <v>46</v>
      </c>
      <c r="C391" s="7" t="s">
        <v>18</v>
      </c>
      <c r="D391" s="7" t="s">
        <v>541</v>
      </c>
      <c r="E391" s="77"/>
      <c r="F391" s="87">
        <f>F392</f>
        <v>3397.2</v>
      </c>
    </row>
    <row r="392" spans="1:6" s="24" customFormat="1" ht="37.5" x14ac:dyDescent="0.3">
      <c r="A392" s="52" t="s">
        <v>21</v>
      </c>
      <c r="B392" s="76" t="s">
        <v>46</v>
      </c>
      <c r="C392" s="7" t="s">
        <v>18</v>
      </c>
      <c r="D392" s="42" t="s">
        <v>541</v>
      </c>
      <c r="E392" s="77" t="s">
        <v>22</v>
      </c>
      <c r="F392" s="87">
        <v>3397.2</v>
      </c>
    </row>
    <row r="393" spans="1:6" ht="20.25" x14ac:dyDescent="0.3">
      <c r="A393" s="46" t="s">
        <v>162</v>
      </c>
      <c r="B393" s="76" t="s">
        <v>46</v>
      </c>
      <c r="C393" s="7" t="s">
        <v>18</v>
      </c>
      <c r="D393" s="7" t="s">
        <v>542</v>
      </c>
      <c r="E393" s="77"/>
      <c r="F393" s="87">
        <f>F394</f>
        <v>3833.8</v>
      </c>
    </row>
    <row r="394" spans="1:6" s="24" customFormat="1" ht="37.5" x14ac:dyDescent="0.3">
      <c r="A394" s="52" t="s">
        <v>21</v>
      </c>
      <c r="B394" s="76" t="s">
        <v>46</v>
      </c>
      <c r="C394" s="7" t="s">
        <v>18</v>
      </c>
      <c r="D394" s="42" t="s">
        <v>542</v>
      </c>
      <c r="E394" s="77" t="s">
        <v>22</v>
      </c>
      <c r="F394" s="87">
        <v>3833.8</v>
      </c>
    </row>
    <row r="395" spans="1:6" ht="20.25" x14ac:dyDescent="0.3">
      <c r="A395" s="46" t="s">
        <v>163</v>
      </c>
      <c r="B395" s="76" t="s">
        <v>46</v>
      </c>
      <c r="C395" s="7" t="s">
        <v>18</v>
      </c>
      <c r="D395" s="7" t="s">
        <v>543</v>
      </c>
      <c r="E395" s="77"/>
      <c r="F395" s="87">
        <f>F396</f>
        <v>6411.7</v>
      </c>
    </row>
    <row r="396" spans="1:6" s="24" customFormat="1" ht="37.5" x14ac:dyDescent="0.3">
      <c r="A396" s="52" t="s">
        <v>21</v>
      </c>
      <c r="B396" s="76" t="s">
        <v>46</v>
      </c>
      <c r="C396" s="7" t="s">
        <v>18</v>
      </c>
      <c r="D396" s="42" t="s">
        <v>543</v>
      </c>
      <c r="E396" s="77" t="s">
        <v>22</v>
      </c>
      <c r="F396" s="87">
        <v>6411.7</v>
      </c>
    </row>
    <row r="397" spans="1:6" ht="37.5" x14ac:dyDescent="0.3">
      <c r="A397" s="46" t="s">
        <v>164</v>
      </c>
      <c r="B397" s="76" t="s">
        <v>46</v>
      </c>
      <c r="C397" s="7" t="s">
        <v>18</v>
      </c>
      <c r="D397" s="7" t="s">
        <v>544</v>
      </c>
      <c r="E397" s="77"/>
      <c r="F397" s="87">
        <f>F398</f>
        <v>38963.9</v>
      </c>
    </row>
    <row r="398" spans="1:6" s="24" customFormat="1" ht="37.5" x14ac:dyDescent="0.3">
      <c r="A398" s="52" t="s">
        <v>21</v>
      </c>
      <c r="B398" s="76" t="s">
        <v>46</v>
      </c>
      <c r="C398" s="7" t="s">
        <v>18</v>
      </c>
      <c r="D398" s="42" t="s">
        <v>544</v>
      </c>
      <c r="E398" s="77" t="s">
        <v>22</v>
      </c>
      <c r="F398" s="87">
        <v>38963.9</v>
      </c>
    </row>
    <row r="399" spans="1:6" s="9" customFormat="1" ht="20.25" x14ac:dyDescent="0.3">
      <c r="A399" s="48" t="s">
        <v>165</v>
      </c>
      <c r="B399" s="76" t="s">
        <v>46</v>
      </c>
      <c r="C399" s="7" t="s">
        <v>46</v>
      </c>
      <c r="D399" s="7"/>
      <c r="E399" s="77"/>
      <c r="F399" s="88">
        <f>+F400</f>
        <v>31355.9</v>
      </c>
    </row>
    <row r="400" spans="1:6" s="9" customFormat="1" ht="37.5" x14ac:dyDescent="0.3">
      <c r="A400" s="46" t="s">
        <v>518</v>
      </c>
      <c r="B400" s="76" t="s">
        <v>46</v>
      </c>
      <c r="C400" s="7" t="s">
        <v>46</v>
      </c>
      <c r="D400" s="7" t="s">
        <v>143</v>
      </c>
      <c r="E400" s="77"/>
      <c r="F400" s="88">
        <f>+F401</f>
        <v>31355.9</v>
      </c>
    </row>
    <row r="401" spans="1:6" s="9" customFormat="1" ht="20.25" x14ac:dyDescent="0.3">
      <c r="A401" s="46" t="s">
        <v>342</v>
      </c>
      <c r="B401" s="76" t="s">
        <v>46</v>
      </c>
      <c r="C401" s="7" t="s">
        <v>46</v>
      </c>
      <c r="D401" s="7" t="s">
        <v>145</v>
      </c>
      <c r="E401" s="77"/>
      <c r="F401" s="88">
        <f>+F402</f>
        <v>31355.9</v>
      </c>
    </row>
    <row r="402" spans="1:6" s="9" customFormat="1" ht="37.5" x14ac:dyDescent="0.3">
      <c r="A402" s="46" t="s">
        <v>14</v>
      </c>
      <c r="B402" s="76" t="s">
        <v>46</v>
      </c>
      <c r="C402" s="7" t="s">
        <v>46</v>
      </c>
      <c r="D402" s="7" t="s">
        <v>556</v>
      </c>
      <c r="E402" s="77"/>
      <c r="F402" s="88">
        <f>F403+F405+F408+F410</f>
        <v>31355.9</v>
      </c>
    </row>
    <row r="403" spans="1:6" ht="20.25" x14ac:dyDescent="0.3">
      <c r="A403" s="51" t="s">
        <v>308</v>
      </c>
      <c r="B403" s="74" t="s">
        <v>46</v>
      </c>
      <c r="C403" s="6" t="s">
        <v>46</v>
      </c>
      <c r="D403" s="41" t="s">
        <v>560</v>
      </c>
      <c r="E403" s="75"/>
      <c r="F403" s="87">
        <f>F404</f>
        <v>954.6</v>
      </c>
    </row>
    <row r="404" spans="1:6" s="24" customFormat="1" ht="20.25" x14ac:dyDescent="0.3">
      <c r="A404" s="55" t="s">
        <v>180</v>
      </c>
      <c r="B404" s="74" t="s">
        <v>46</v>
      </c>
      <c r="C404" s="6" t="s">
        <v>46</v>
      </c>
      <c r="D404" s="41" t="s">
        <v>560</v>
      </c>
      <c r="E404" s="75" t="s">
        <v>12</v>
      </c>
      <c r="F404" s="87">
        <v>954.6</v>
      </c>
    </row>
    <row r="405" spans="1:6" s="9" customFormat="1" ht="37.5" x14ac:dyDescent="0.3">
      <c r="A405" s="51" t="s">
        <v>313</v>
      </c>
      <c r="B405" s="76" t="s">
        <v>46</v>
      </c>
      <c r="C405" s="7" t="s">
        <v>46</v>
      </c>
      <c r="D405" s="7" t="s">
        <v>561</v>
      </c>
      <c r="E405" s="77"/>
      <c r="F405" s="88">
        <f>+F406+F407</f>
        <v>19211.3</v>
      </c>
    </row>
    <row r="406" spans="1:6" s="24" customFormat="1" ht="20.25" x14ac:dyDescent="0.3">
      <c r="A406" s="47" t="s">
        <v>36</v>
      </c>
      <c r="B406" s="76" t="s">
        <v>46</v>
      </c>
      <c r="C406" s="7" t="s">
        <v>46</v>
      </c>
      <c r="D406" s="7" t="s">
        <v>561</v>
      </c>
      <c r="E406" s="77" t="s">
        <v>37</v>
      </c>
      <c r="F406" s="87">
        <v>17927.5</v>
      </c>
    </row>
    <row r="407" spans="1:6" s="24" customFormat="1" ht="37.5" x14ac:dyDescent="0.3">
      <c r="A407" s="52" t="s">
        <v>21</v>
      </c>
      <c r="B407" s="76" t="s">
        <v>46</v>
      </c>
      <c r="C407" s="7" t="s">
        <v>46</v>
      </c>
      <c r="D407" s="7" t="s">
        <v>561</v>
      </c>
      <c r="E407" s="77" t="s">
        <v>22</v>
      </c>
      <c r="F407" s="87">
        <v>1283.8</v>
      </c>
    </row>
    <row r="408" spans="1:6" s="9" customFormat="1" ht="37.5" x14ac:dyDescent="0.3">
      <c r="A408" s="45" t="s">
        <v>16</v>
      </c>
      <c r="B408" s="76" t="s">
        <v>46</v>
      </c>
      <c r="C408" s="7" t="s">
        <v>46</v>
      </c>
      <c r="D408" s="7" t="s">
        <v>559</v>
      </c>
      <c r="E408" s="77"/>
      <c r="F408" s="88">
        <f>+F409</f>
        <v>10578.6</v>
      </c>
    </row>
    <row r="409" spans="1:6" s="24" customFormat="1" ht="20.25" x14ac:dyDescent="0.3">
      <c r="A409" s="47" t="s">
        <v>36</v>
      </c>
      <c r="B409" s="76" t="s">
        <v>46</v>
      </c>
      <c r="C409" s="7" t="s">
        <v>46</v>
      </c>
      <c r="D409" s="7" t="s">
        <v>559</v>
      </c>
      <c r="E409" s="77" t="s">
        <v>37</v>
      </c>
      <c r="F409" s="87">
        <v>10578.6</v>
      </c>
    </row>
    <row r="410" spans="1:6" ht="37.5" x14ac:dyDescent="0.3">
      <c r="A410" s="47" t="s">
        <v>44</v>
      </c>
      <c r="B410" s="76" t="s">
        <v>46</v>
      </c>
      <c r="C410" s="7" t="s">
        <v>46</v>
      </c>
      <c r="D410" s="7" t="s">
        <v>562</v>
      </c>
      <c r="E410" s="77"/>
      <c r="F410" s="88">
        <f>+F411+F412</f>
        <v>611.4</v>
      </c>
    </row>
    <row r="411" spans="1:6" s="24" customFormat="1" ht="20.25" x14ac:dyDescent="0.3">
      <c r="A411" s="47" t="s">
        <v>36</v>
      </c>
      <c r="B411" s="76" t="s">
        <v>46</v>
      </c>
      <c r="C411" s="7" t="s">
        <v>46</v>
      </c>
      <c r="D411" s="7" t="s">
        <v>562</v>
      </c>
      <c r="E411" s="77" t="s">
        <v>37</v>
      </c>
      <c r="F411" s="87">
        <v>476.4</v>
      </c>
    </row>
    <row r="412" spans="1:6" s="24" customFormat="1" ht="37.5" x14ac:dyDescent="0.3">
      <c r="A412" s="47" t="s">
        <v>21</v>
      </c>
      <c r="B412" s="76" t="s">
        <v>46</v>
      </c>
      <c r="C412" s="7" t="s">
        <v>46</v>
      </c>
      <c r="D412" s="7" t="s">
        <v>562</v>
      </c>
      <c r="E412" s="77" t="s">
        <v>22</v>
      </c>
      <c r="F412" s="87">
        <v>135</v>
      </c>
    </row>
    <row r="413" spans="1:6" s="22" customFormat="1" ht="29.85" customHeight="1" x14ac:dyDescent="0.3">
      <c r="A413" s="57" t="s">
        <v>166</v>
      </c>
      <c r="B413" s="80" t="s">
        <v>49</v>
      </c>
      <c r="C413" s="11" t="s">
        <v>0</v>
      </c>
      <c r="D413" s="11"/>
      <c r="E413" s="81"/>
      <c r="F413" s="89">
        <f>F414+F420</f>
        <v>1501.8</v>
      </c>
    </row>
    <row r="414" spans="1:6" s="9" customFormat="1" ht="20.25" x14ac:dyDescent="0.3">
      <c r="A414" s="45" t="s">
        <v>167</v>
      </c>
      <c r="B414" s="74" t="s">
        <v>49</v>
      </c>
      <c r="C414" s="6" t="s">
        <v>18</v>
      </c>
      <c r="D414" s="7"/>
      <c r="E414" s="75"/>
      <c r="F414" s="87">
        <f>F415</f>
        <v>1.8</v>
      </c>
    </row>
    <row r="415" spans="1:6" ht="37.5" x14ac:dyDescent="0.3">
      <c r="A415" s="46" t="s">
        <v>689</v>
      </c>
      <c r="B415" s="74" t="s">
        <v>49</v>
      </c>
      <c r="C415" s="6" t="s">
        <v>18</v>
      </c>
      <c r="D415" s="6" t="s">
        <v>106</v>
      </c>
      <c r="E415" s="75"/>
      <c r="F415" s="87">
        <f>F416</f>
        <v>1.8</v>
      </c>
    </row>
    <row r="416" spans="1:6" ht="20.25" x14ac:dyDescent="0.3">
      <c r="A416" s="46" t="s">
        <v>342</v>
      </c>
      <c r="B416" s="74" t="s">
        <v>49</v>
      </c>
      <c r="C416" s="6" t="s">
        <v>18</v>
      </c>
      <c r="D416" s="6" t="s">
        <v>577</v>
      </c>
      <c r="E416" s="75"/>
      <c r="F416" s="87">
        <f>F417</f>
        <v>1.8</v>
      </c>
    </row>
    <row r="417" spans="1:6" ht="20.25" x14ac:dyDescent="0.3">
      <c r="A417" s="46" t="s">
        <v>107</v>
      </c>
      <c r="B417" s="74" t="s">
        <v>49</v>
      </c>
      <c r="C417" s="6" t="s">
        <v>18</v>
      </c>
      <c r="D417" s="6" t="s">
        <v>578</v>
      </c>
      <c r="E417" s="75"/>
      <c r="F417" s="87">
        <f>F418</f>
        <v>1.8</v>
      </c>
    </row>
    <row r="418" spans="1:6" ht="56.25" x14ac:dyDescent="0.3">
      <c r="A418" s="46" t="s">
        <v>168</v>
      </c>
      <c r="B418" s="74" t="s">
        <v>49</v>
      </c>
      <c r="C418" s="6" t="s">
        <v>18</v>
      </c>
      <c r="D418" s="6" t="s">
        <v>579</v>
      </c>
      <c r="E418" s="75" t="s">
        <v>20</v>
      </c>
      <c r="F418" s="87">
        <f>F419</f>
        <v>1.8</v>
      </c>
    </row>
    <row r="419" spans="1:6" s="24" customFormat="1" ht="37.5" x14ac:dyDescent="0.3">
      <c r="A419" s="48" t="s">
        <v>21</v>
      </c>
      <c r="B419" s="76" t="s">
        <v>49</v>
      </c>
      <c r="C419" s="7" t="s">
        <v>18</v>
      </c>
      <c r="D419" s="7" t="s">
        <v>580</v>
      </c>
      <c r="E419" s="77" t="s">
        <v>22</v>
      </c>
      <c r="F419" s="87">
        <v>1.8</v>
      </c>
    </row>
    <row r="420" spans="1:6" s="9" customFormat="1" ht="26.25" customHeight="1" x14ac:dyDescent="0.3">
      <c r="A420" s="45" t="s">
        <v>667</v>
      </c>
      <c r="B420" s="74" t="s">
        <v>49</v>
      </c>
      <c r="C420" s="6" t="s">
        <v>46</v>
      </c>
      <c r="D420" s="7"/>
      <c r="E420" s="75"/>
      <c r="F420" s="87">
        <f>F421</f>
        <v>1500</v>
      </c>
    </row>
    <row r="421" spans="1:6" ht="37.5" x14ac:dyDescent="0.3">
      <c r="A421" s="46" t="s">
        <v>518</v>
      </c>
      <c r="B421" s="74" t="s">
        <v>49</v>
      </c>
      <c r="C421" s="6" t="s">
        <v>46</v>
      </c>
      <c r="D421" s="7" t="s">
        <v>143</v>
      </c>
      <c r="E421" s="75"/>
      <c r="F421" s="87">
        <f>F422</f>
        <v>1500</v>
      </c>
    </row>
    <row r="422" spans="1:6" ht="20.25" x14ac:dyDescent="0.3">
      <c r="A422" s="46" t="s">
        <v>342</v>
      </c>
      <c r="B422" s="74" t="s">
        <v>49</v>
      </c>
      <c r="C422" s="6" t="s">
        <v>46</v>
      </c>
      <c r="D422" s="7" t="s">
        <v>145</v>
      </c>
      <c r="E422" s="75"/>
      <c r="F422" s="87">
        <f>F423</f>
        <v>1500</v>
      </c>
    </row>
    <row r="423" spans="1:6" ht="37.5" x14ac:dyDescent="0.3">
      <c r="A423" s="46" t="s">
        <v>694</v>
      </c>
      <c r="B423" s="74" t="s">
        <v>49</v>
      </c>
      <c r="C423" s="6" t="s">
        <v>46</v>
      </c>
      <c r="D423" s="6" t="s">
        <v>549</v>
      </c>
      <c r="E423" s="75"/>
      <c r="F423" s="87">
        <f>F424</f>
        <v>1500</v>
      </c>
    </row>
    <row r="424" spans="1:6" ht="20.25" x14ac:dyDescent="0.3">
      <c r="A424" s="46" t="s">
        <v>669</v>
      </c>
      <c r="B424" s="74" t="s">
        <v>49</v>
      </c>
      <c r="C424" s="6" t="s">
        <v>46</v>
      </c>
      <c r="D424" s="6" t="s">
        <v>668</v>
      </c>
      <c r="E424" s="75" t="s">
        <v>20</v>
      </c>
      <c r="F424" s="87">
        <f>F425</f>
        <v>1500</v>
      </c>
    </row>
    <row r="425" spans="1:6" s="24" customFormat="1" ht="37.5" x14ac:dyDescent="0.3">
      <c r="A425" s="48" t="s">
        <v>21</v>
      </c>
      <c r="B425" s="76" t="s">
        <v>49</v>
      </c>
      <c r="C425" s="7" t="s">
        <v>46</v>
      </c>
      <c r="D425" s="7" t="s">
        <v>668</v>
      </c>
      <c r="E425" s="77" t="s">
        <v>22</v>
      </c>
      <c r="F425" s="87">
        <v>1500</v>
      </c>
    </row>
    <row r="426" spans="1:6" s="22" customFormat="1" ht="27.4" customHeight="1" x14ac:dyDescent="0.3">
      <c r="A426" s="57" t="s">
        <v>169</v>
      </c>
      <c r="B426" s="80" t="s">
        <v>170</v>
      </c>
      <c r="C426" s="11" t="s">
        <v>0</v>
      </c>
      <c r="D426" s="11"/>
      <c r="E426" s="81"/>
      <c r="F426" s="89">
        <f>+F427+F461+F581+F620+F530</f>
        <v>1838185.9000000001</v>
      </c>
    </row>
    <row r="427" spans="1:6" s="9" customFormat="1" ht="20.25" x14ac:dyDescent="0.3">
      <c r="A427" s="45" t="s">
        <v>171</v>
      </c>
      <c r="B427" s="74" t="s">
        <v>170</v>
      </c>
      <c r="C427" s="6" t="s">
        <v>11</v>
      </c>
      <c r="D427" s="6"/>
      <c r="E427" s="75"/>
      <c r="F427" s="87">
        <f>+F428+F456</f>
        <v>736875.6</v>
      </c>
    </row>
    <row r="428" spans="1:6" ht="37.5" x14ac:dyDescent="0.3">
      <c r="A428" s="51" t="s">
        <v>426</v>
      </c>
      <c r="B428" s="74" t="s">
        <v>170</v>
      </c>
      <c r="C428" s="6" t="s">
        <v>11</v>
      </c>
      <c r="D428" s="6" t="s">
        <v>172</v>
      </c>
      <c r="E428" s="75"/>
      <c r="F428" s="87">
        <f>F429+F438+F445</f>
        <v>571205</v>
      </c>
    </row>
    <row r="429" spans="1:6" ht="20.25" x14ac:dyDescent="0.3">
      <c r="A429" s="51" t="s">
        <v>455</v>
      </c>
      <c r="B429" s="74" t="s">
        <v>170</v>
      </c>
      <c r="C429" s="6" t="s">
        <v>11</v>
      </c>
      <c r="D429" s="41" t="s">
        <v>173</v>
      </c>
      <c r="E429" s="75"/>
      <c r="F429" s="87">
        <f>F430+F435</f>
        <v>4701.8</v>
      </c>
    </row>
    <row r="430" spans="1:6" ht="20.25" x14ac:dyDescent="0.3">
      <c r="A430" s="51" t="s">
        <v>13</v>
      </c>
      <c r="B430" s="74" t="s">
        <v>170</v>
      </c>
      <c r="C430" s="6" t="s">
        <v>11</v>
      </c>
      <c r="D430" s="41" t="s">
        <v>175</v>
      </c>
      <c r="E430" s="75"/>
      <c r="F430" s="87">
        <f>F431+F433</f>
        <v>3293.8</v>
      </c>
    </row>
    <row r="431" spans="1:6" ht="37.5" x14ac:dyDescent="0.3">
      <c r="A431" s="62" t="s">
        <v>427</v>
      </c>
      <c r="B431" s="74" t="s">
        <v>170</v>
      </c>
      <c r="C431" s="6" t="s">
        <v>11</v>
      </c>
      <c r="D431" s="41" t="s">
        <v>177</v>
      </c>
      <c r="E431" s="75"/>
      <c r="F431" s="87">
        <f>+F432</f>
        <v>200</v>
      </c>
    </row>
    <row r="432" spans="1:6" s="24" customFormat="1" ht="20.25" x14ac:dyDescent="0.3">
      <c r="A432" s="55" t="s">
        <v>180</v>
      </c>
      <c r="B432" s="74" t="s">
        <v>170</v>
      </c>
      <c r="C432" s="6" t="s">
        <v>11</v>
      </c>
      <c r="D432" s="41" t="s">
        <v>177</v>
      </c>
      <c r="E432" s="75" t="s">
        <v>12</v>
      </c>
      <c r="F432" s="87">
        <v>200</v>
      </c>
    </row>
    <row r="433" spans="1:6" ht="56.25" x14ac:dyDescent="0.3">
      <c r="A433" s="51" t="s">
        <v>428</v>
      </c>
      <c r="B433" s="74" t="s">
        <v>170</v>
      </c>
      <c r="C433" s="6" t="s">
        <v>11</v>
      </c>
      <c r="D433" s="41" t="s">
        <v>309</v>
      </c>
      <c r="E433" s="75"/>
      <c r="F433" s="87">
        <f>+F434</f>
        <v>3093.8</v>
      </c>
    </row>
    <row r="434" spans="1:6" s="24" customFormat="1" ht="20.25" x14ac:dyDescent="0.3">
      <c r="A434" s="63" t="s">
        <v>180</v>
      </c>
      <c r="B434" s="76" t="s">
        <v>170</v>
      </c>
      <c r="C434" s="7" t="s">
        <v>11</v>
      </c>
      <c r="D434" s="41" t="s">
        <v>309</v>
      </c>
      <c r="E434" s="75" t="s">
        <v>12</v>
      </c>
      <c r="F434" s="87">
        <v>3093.8</v>
      </c>
    </row>
    <row r="435" spans="1:6" ht="20.25" x14ac:dyDescent="0.3">
      <c r="A435" s="51" t="s">
        <v>17</v>
      </c>
      <c r="B435" s="74" t="s">
        <v>170</v>
      </c>
      <c r="C435" s="6" t="s">
        <v>11</v>
      </c>
      <c r="D435" s="41" t="s">
        <v>179</v>
      </c>
      <c r="E435" s="75"/>
      <c r="F435" s="87">
        <f>F436</f>
        <v>1408</v>
      </c>
    </row>
    <row r="436" spans="1:6" ht="41.25" customHeight="1" x14ac:dyDescent="0.3">
      <c r="A436" s="64" t="s">
        <v>429</v>
      </c>
      <c r="B436" s="74" t="s">
        <v>170</v>
      </c>
      <c r="C436" s="6" t="s">
        <v>11</v>
      </c>
      <c r="D436" s="41" t="s">
        <v>181</v>
      </c>
      <c r="E436" s="75"/>
      <c r="F436" s="87">
        <f>+F437</f>
        <v>1408</v>
      </c>
    </row>
    <row r="437" spans="1:6" s="24" customFormat="1" ht="21" customHeight="1" x14ac:dyDescent="0.3">
      <c r="A437" s="55" t="s">
        <v>180</v>
      </c>
      <c r="B437" s="74" t="s">
        <v>170</v>
      </c>
      <c r="C437" s="6" t="s">
        <v>11</v>
      </c>
      <c r="D437" s="41" t="s">
        <v>181</v>
      </c>
      <c r="E437" s="75" t="s">
        <v>12</v>
      </c>
      <c r="F437" s="87">
        <v>1408</v>
      </c>
    </row>
    <row r="438" spans="1:6" ht="24.75" customHeight="1" x14ac:dyDescent="0.3">
      <c r="A438" s="51" t="s">
        <v>371</v>
      </c>
      <c r="B438" s="74" t="s">
        <v>170</v>
      </c>
      <c r="C438" s="6" t="s">
        <v>11</v>
      </c>
      <c r="D438" s="41" t="s">
        <v>184</v>
      </c>
      <c r="E438" s="75"/>
      <c r="F438" s="87">
        <f>F439+F442</f>
        <v>6662.8</v>
      </c>
    </row>
    <row r="439" spans="1:6" ht="20.25" x14ac:dyDescent="0.3">
      <c r="A439" s="51" t="s">
        <v>13</v>
      </c>
      <c r="B439" s="74" t="s">
        <v>170</v>
      </c>
      <c r="C439" s="6" t="s">
        <v>11</v>
      </c>
      <c r="D439" s="41" t="s">
        <v>187</v>
      </c>
      <c r="E439" s="75"/>
      <c r="F439" s="87">
        <f>SUM(F440)</f>
        <v>836</v>
      </c>
    </row>
    <row r="440" spans="1:6" ht="20.25" x14ac:dyDescent="0.3">
      <c r="A440" s="51" t="s">
        <v>176</v>
      </c>
      <c r="B440" s="74" t="s">
        <v>170</v>
      </c>
      <c r="C440" s="6" t="s">
        <v>11</v>
      </c>
      <c r="D440" s="41" t="s">
        <v>188</v>
      </c>
      <c r="E440" s="75"/>
      <c r="F440" s="87">
        <f>SUM(F441)</f>
        <v>836</v>
      </c>
    </row>
    <row r="441" spans="1:6" s="24" customFormat="1" ht="20.25" x14ac:dyDescent="0.3">
      <c r="A441" s="55" t="s">
        <v>180</v>
      </c>
      <c r="B441" s="74" t="s">
        <v>170</v>
      </c>
      <c r="C441" s="6" t="s">
        <v>11</v>
      </c>
      <c r="D441" s="41" t="s">
        <v>188</v>
      </c>
      <c r="E441" s="75" t="s">
        <v>12</v>
      </c>
      <c r="F441" s="87">
        <v>836</v>
      </c>
    </row>
    <row r="442" spans="1:6" ht="20.25" x14ac:dyDescent="0.3">
      <c r="A442" s="63" t="s">
        <v>104</v>
      </c>
      <c r="B442" s="74" t="s">
        <v>170</v>
      </c>
      <c r="C442" s="6" t="s">
        <v>11</v>
      </c>
      <c r="D442" s="41" t="s">
        <v>189</v>
      </c>
      <c r="E442" s="75"/>
      <c r="F442" s="87">
        <f>+F443</f>
        <v>5826.8</v>
      </c>
    </row>
    <row r="443" spans="1:6" ht="20.25" x14ac:dyDescent="0.3">
      <c r="A443" s="63" t="s">
        <v>431</v>
      </c>
      <c r="B443" s="74" t="s">
        <v>170</v>
      </c>
      <c r="C443" s="6" t="s">
        <v>11</v>
      </c>
      <c r="D443" s="41" t="s">
        <v>190</v>
      </c>
      <c r="E443" s="75"/>
      <c r="F443" s="87">
        <f>SUM(F444)</f>
        <v>5826.8</v>
      </c>
    </row>
    <row r="444" spans="1:6" s="24" customFormat="1" ht="20.25" x14ac:dyDescent="0.3">
      <c r="A444" s="55" t="s">
        <v>180</v>
      </c>
      <c r="B444" s="74" t="s">
        <v>170</v>
      </c>
      <c r="C444" s="6" t="s">
        <v>11</v>
      </c>
      <c r="D444" s="41" t="s">
        <v>190</v>
      </c>
      <c r="E444" s="75" t="s">
        <v>12</v>
      </c>
      <c r="F444" s="87">
        <v>5826.8</v>
      </c>
    </row>
    <row r="445" spans="1:6" ht="20.25" x14ac:dyDescent="0.3">
      <c r="A445" s="50" t="s">
        <v>342</v>
      </c>
      <c r="B445" s="74" t="s">
        <v>170</v>
      </c>
      <c r="C445" s="6" t="s">
        <v>11</v>
      </c>
      <c r="D445" s="41" t="s">
        <v>196</v>
      </c>
      <c r="E445" s="75"/>
      <c r="F445" s="87">
        <f>F446+F449</f>
        <v>559840.4</v>
      </c>
    </row>
    <row r="446" spans="1:6" ht="20.25" x14ac:dyDescent="0.3">
      <c r="A446" s="51" t="s">
        <v>60</v>
      </c>
      <c r="B446" s="74" t="s">
        <v>170</v>
      </c>
      <c r="C446" s="6" t="s">
        <v>11</v>
      </c>
      <c r="D446" s="41" t="s">
        <v>197</v>
      </c>
      <c r="E446" s="75"/>
      <c r="F446" s="87">
        <f>+F447</f>
        <v>44</v>
      </c>
    </row>
    <row r="447" spans="1:6" ht="20.25" x14ac:dyDescent="0.3">
      <c r="A447" s="50" t="s">
        <v>432</v>
      </c>
      <c r="B447" s="74" t="s">
        <v>170</v>
      </c>
      <c r="C447" s="6" t="s">
        <v>11</v>
      </c>
      <c r="D447" s="41" t="s">
        <v>198</v>
      </c>
      <c r="E447" s="75"/>
      <c r="F447" s="87">
        <f>SUM(F448)</f>
        <v>44</v>
      </c>
    </row>
    <row r="448" spans="1:6" s="24" customFormat="1" ht="20.25" x14ac:dyDescent="0.3">
      <c r="A448" s="55" t="s">
        <v>180</v>
      </c>
      <c r="B448" s="74" t="s">
        <v>170</v>
      </c>
      <c r="C448" s="6" t="s">
        <v>11</v>
      </c>
      <c r="D448" s="41" t="s">
        <v>198</v>
      </c>
      <c r="E448" s="75" t="s">
        <v>12</v>
      </c>
      <c r="F448" s="87">
        <v>44</v>
      </c>
    </row>
    <row r="449" spans="1:6" ht="37.5" x14ac:dyDescent="0.3">
      <c r="A449" s="51" t="s">
        <v>14</v>
      </c>
      <c r="B449" s="74" t="s">
        <v>170</v>
      </c>
      <c r="C449" s="6" t="s">
        <v>11</v>
      </c>
      <c r="D449" s="41" t="s">
        <v>199</v>
      </c>
      <c r="E449" s="75"/>
      <c r="F449" s="87">
        <f>F450+F452+F454</f>
        <v>559796.4</v>
      </c>
    </row>
    <row r="450" spans="1:6" ht="20.25" x14ac:dyDescent="0.3">
      <c r="A450" s="51" t="s">
        <v>433</v>
      </c>
      <c r="B450" s="74" t="s">
        <v>170</v>
      </c>
      <c r="C450" s="6" t="s">
        <v>11</v>
      </c>
      <c r="D450" s="41" t="s">
        <v>200</v>
      </c>
      <c r="E450" s="75"/>
      <c r="F450" s="87">
        <f>SUM(F451)</f>
        <v>96594.9</v>
      </c>
    </row>
    <row r="451" spans="1:6" s="24" customFormat="1" ht="20.25" x14ac:dyDescent="0.3">
      <c r="A451" s="55" t="s">
        <v>180</v>
      </c>
      <c r="B451" s="74" t="s">
        <v>170</v>
      </c>
      <c r="C451" s="6" t="s">
        <v>11</v>
      </c>
      <c r="D451" s="41" t="s">
        <v>200</v>
      </c>
      <c r="E451" s="75" t="s">
        <v>12</v>
      </c>
      <c r="F451" s="87">
        <v>96594.9</v>
      </c>
    </row>
    <row r="452" spans="1:6" s="19" customFormat="1" ht="37.5" x14ac:dyDescent="0.3">
      <c r="A452" s="51" t="s">
        <v>16</v>
      </c>
      <c r="B452" s="74" t="s">
        <v>170</v>
      </c>
      <c r="C452" s="6" t="s">
        <v>11</v>
      </c>
      <c r="D452" s="41" t="s">
        <v>304</v>
      </c>
      <c r="E452" s="78"/>
      <c r="F452" s="87">
        <f>+F453</f>
        <v>49964</v>
      </c>
    </row>
    <row r="453" spans="1:6" s="25" customFormat="1" ht="20.25" x14ac:dyDescent="0.3">
      <c r="A453" s="55" t="s">
        <v>180</v>
      </c>
      <c r="B453" s="74" t="s">
        <v>170</v>
      </c>
      <c r="C453" s="6" t="s">
        <v>11</v>
      </c>
      <c r="D453" s="7" t="s">
        <v>304</v>
      </c>
      <c r="E453" s="77" t="s">
        <v>12</v>
      </c>
      <c r="F453" s="87">
        <v>49964</v>
      </c>
    </row>
    <row r="454" spans="1:6" ht="20.25" x14ac:dyDescent="0.3">
      <c r="A454" s="51" t="s">
        <v>434</v>
      </c>
      <c r="B454" s="74" t="s">
        <v>170</v>
      </c>
      <c r="C454" s="6" t="s">
        <v>11</v>
      </c>
      <c r="D454" s="41" t="s">
        <v>435</v>
      </c>
      <c r="E454" s="75"/>
      <c r="F454" s="87">
        <f>+F455</f>
        <v>413237.5</v>
      </c>
    </row>
    <row r="455" spans="1:6" s="24" customFormat="1" ht="20.25" x14ac:dyDescent="0.3">
      <c r="A455" s="55" t="s">
        <v>180</v>
      </c>
      <c r="B455" s="74" t="s">
        <v>170</v>
      </c>
      <c r="C455" s="6" t="s">
        <v>11</v>
      </c>
      <c r="D455" s="41" t="s">
        <v>435</v>
      </c>
      <c r="E455" s="75" t="s">
        <v>12</v>
      </c>
      <c r="F455" s="87">
        <v>413237.5</v>
      </c>
    </row>
    <row r="456" spans="1:6" s="30" customFormat="1" ht="37.5" x14ac:dyDescent="0.3">
      <c r="A456" s="48" t="s">
        <v>689</v>
      </c>
      <c r="B456" s="74" t="s">
        <v>170</v>
      </c>
      <c r="C456" s="6" t="s">
        <v>11</v>
      </c>
      <c r="D456" s="6" t="s">
        <v>106</v>
      </c>
      <c r="E456" s="75"/>
      <c r="F456" s="87">
        <f>F457</f>
        <v>165670.6</v>
      </c>
    </row>
    <row r="457" spans="1:6" s="30" customFormat="1" ht="20.25" x14ac:dyDescent="0.3">
      <c r="A457" s="51" t="s">
        <v>455</v>
      </c>
      <c r="B457" s="74" t="s">
        <v>170</v>
      </c>
      <c r="C457" s="6" t="s">
        <v>11</v>
      </c>
      <c r="D457" s="6" t="s">
        <v>583</v>
      </c>
      <c r="E457" s="75"/>
      <c r="F457" s="87">
        <f>F458</f>
        <v>165670.6</v>
      </c>
    </row>
    <row r="458" spans="1:6" s="30" customFormat="1" ht="21.75" customHeight="1" x14ac:dyDescent="0.3">
      <c r="A458" s="51" t="s">
        <v>124</v>
      </c>
      <c r="B458" s="74" t="s">
        <v>170</v>
      </c>
      <c r="C458" s="6" t="s">
        <v>11</v>
      </c>
      <c r="D458" s="6" t="s">
        <v>597</v>
      </c>
      <c r="E458" s="75"/>
      <c r="F458" s="87">
        <f>F459</f>
        <v>165670.6</v>
      </c>
    </row>
    <row r="459" spans="1:6" s="30" customFormat="1" ht="38.25" customHeight="1" x14ac:dyDescent="0.3">
      <c r="A459" s="103" t="s">
        <v>695</v>
      </c>
      <c r="B459" s="74" t="s">
        <v>170</v>
      </c>
      <c r="C459" s="6" t="s">
        <v>11</v>
      </c>
      <c r="D459" s="6" t="s">
        <v>598</v>
      </c>
      <c r="E459" s="75"/>
      <c r="F459" s="87">
        <f>F460</f>
        <v>165670.6</v>
      </c>
    </row>
    <row r="460" spans="1:6" s="31" customFormat="1" ht="37.5" x14ac:dyDescent="0.3">
      <c r="A460" s="47" t="s">
        <v>21</v>
      </c>
      <c r="B460" s="74" t="s">
        <v>170</v>
      </c>
      <c r="C460" s="6" t="s">
        <v>11</v>
      </c>
      <c r="D460" s="6" t="s">
        <v>598</v>
      </c>
      <c r="E460" s="75" t="s">
        <v>22</v>
      </c>
      <c r="F460" s="87">
        <v>165670.6</v>
      </c>
    </row>
    <row r="461" spans="1:6" s="9" customFormat="1" ht="20.25" x14ac:dyDescent="0.3">
      <c r="A461" s="45" t="s">
        <v>182</v>
      </c>
      <c r="B461" s="74" t="s">
        <v>170</v>
      </c>
      <c r="C461" s="6" t="s">
        <v>1</v>
      </c>
      <c r="D461" s="6"/>
      <c r="E461" s="75"/>
      <c r="F461" s="87">
        <f>+F462+F520+F525</f>
        <v>905502.6</v>
      </c>
    </row>
    <row r="462" spans="1:6" ht="37.5" x14ac:dyDescent="0.3">
      <c r="A462" s="51" t="s">
        <v>426</v>
      </c>
      <c r="B462" s="74" t="s">
        <v>170</v>
      </c>
      <c r="C462" s="6" t="s">
        <v>1</v>
      </c>
      <c r="D462" s="6" t="s">
        <v>183</v>
      </c>
      <c r="E462" s="75"/>
      <c r="F462" s="87">
        <f>+F463+F491+F505</f>
        <v>861076.4</v>
      </c>
    </row>
    <row r="463" spans="1:6" ht="20.25" x14ac:dyDescent="0.3">
      <c r="A463" s="51" t="s">
        <v>455</v>
      </c>
      <c r="B463" s="74" t="s">
        <v>170</v>
      </c>
      <c r="C463" s="6" t="s">
        <v>1</v>
      </c>
      <c r="D463" s="41" t="s">
        <v>173</v>
      </c>
      <c r="E463" s="75"/>
      <c r="F463" s="87">
        <f>F464+F469+F474+F479+F488</f>
        <v>76166</v>
      </c>
    </row>
    <row r="464" spans="1:6" ht="20.25" x14ac:dyDescent="0.3">
      <c r="A464" s="63" t="s">
        <v>13</v>
      </c>
      <c r="B464" s="74" t="s">
        <v>170</v>
      </c>
      <c r="C464" s="6" t="s">
        <v>1</v>
      </c>
      <c r="D464" s="41" t="s">
        <v>175</v>
      </c>
      <c r="E464" s="75"/>
      <c r="F464" s="87">
        <f>F465+F467</f>
        <v>3867.1000000000004</v>
      </c>
    </row>
    <row r="465" spans="1:6" ht="20.25" x14ac:dyDescent="0.3">
      <c r="A465" s="51" t="s">
        <v>329</v>
      </c>
      <c r="B465" s="74" t="s">
        <v>170</v>
      </c>
      <c r="C465" s="6" t="s">
        <v>1</v>
      </c>
      <c r="D465" s="41" t="s">
        <v>437</v>
      </c>
      <c r="E465" s="75"/>
      <c r="F465" s="87">
        <f>+F466</f>
        <v>1000.2</v>
      </c>
    </row>
    <row r="466" spans="1:6" s="24" customFormat="1" ht="20.25" x14ac:dyDescent="0.3">
      <c r="A466" s="55" t="s">
        <v>180</v>
      </c>
      <c r="B466" s="74" t="s">
        <v>170</v>
      </c>
      <c r="C466" s="6" t="s">
        <v>1</v>
      </c>
      <c r="D466" s="41" t="s">
        <v>437</v>
      </c>
      <c r="E466" s="75" t="s">
        <v>12</v>
      </c>
      <c r="F466" s="87">
        <v>1000.2</v>
      </c>
    </row>
    <row r="467" spans="1:6" ht="37.5" x14ac:dyDescent="0.3">
      <c r="A467" s="51" t="s">
        <v>438</v>
      </c>
      <c r="B467" s="74" t="s">
        <v>170</v>
      </c>
      <c r="C467" s="6" t="s">
        <v>1</v>
      </c>
      <c r="D467" s="41" t="s">
        <v>439</v>
      </c>
      <c r="E467" s="75"/>
      <c r="F467" s="87">
        <f>+F468</f>
        <v>2866.9</v>
      </c>
    </row>
    <row r="468" spans="1:6" s="24" customFormat="1" ht="20.25" x14ac:dyDescent="0.3">
      <c r="A468" s="63" t="s">
        <v>180</v>
      </c>
      <c r="B468" s="76" t="s">
        <v>170</v>
      </c>
      <c r="C468" s="7" t="s">
        <v>1</v>
      </c>
      <c r="D468" s="41" t="s">
        <v>439</v>
      </c>
      <c r="E468" s="75" t="s">
        <v>12</v>
      </c>
      <c r="F468" s="87">
        <v>2866.9</v>
      </c>
    </row>
    <row r="469" spans="1:6" ht="36" customHeight="1" x14ac:dyDescent="0.3">
      <c r="A469" s="51" t="s">
        <v>14</v>
      </c>
      <c r="B469" s="74" t="s">
        <v>170</v>
      </c>
      <c r="C469" s="6" t="s">
        <v>1</v>
      </c>
      <c r="D469" s="41" t="s">
        <v>178</v>
      </c>
      <c r="E469" s="75"/>
      <c r="F469" s="87">
        <f>SUM(F470+F472)</f>
        <v>2639.3</v>
      </c>
    </row>
    <row r="470" spans="1:6" ht="37.5" x14ac:dyDescent="0.3">
      <c r="A470" s="51" t="s">
        <v>442</v>
      </c>
      <c r="B470" s="74" t="s">
        <v>170</v>
      </c>
      <c r="C470" s="6" t="s">
        <v>1</v>
      </c>
      <c r="D470" s="41" t="s">
        <v>440</v>
      </c>
      <c r="E470" s="75"/>
      <c r="F470" s="87">
        <f>+F471</f>
        <v>1808.2</v>
      </c>
    </row>
    <row r="471" spans="1:6" s="24" customFormat="1" ht="20.25" x14ac:dyDescent="0.3">
      <c r="A471" s="55" t="s">
        <v>180</v>
      </c>
      <c r="B471" s="74" t="s">
        <v>170</v>
      </c>
      <c r="C471" s="6" t="s">
        <v>1</v>
      </c>
      <c r="D471" s="41" t="s">
        <v>440</v>
      </c>
      <c r="E471" s="75" t="s">
        <v>12</v>
      </c>
      <c r="F471" s="87">
        <v>1808.2</v>
      </c>
    </row>
    <row r="472" spans="1:6" ht="37.5" x14ac:dyDescent="0.3">
      <c r="A472" s="62" t="s">
        <v>303</v>
      </c>
      <c r="B472" s="74" t="s">
        <v>170</v>
      </c>
      <c r="C472" s="6" t="s">
        <v>1</v>
      </c>
      <c r="D472" s="41" t="s">
        <v>441</v>
      </c>
      <c r="E472" s="75"/>
      <c r="F472" s="87">
        <f>+F473</f>
        <v>831.1</v>
      </c>
    </row>
    <row r="473" spans="1:6" s="24" customFormat="1" ht="20.25" x14ac:dyDescent="0.3">
      <c r="A473" s="55" t="s">
        <v>180</v>
      </c>
      <c r="B473" s="74" t="s">
        <v>170</v>
      </c>
      <c r="C473" s="6" t="s">
        <v>1</v>
      </c>
      <c r="D473" s="41" t="s">
        <v>441</v>
      </c>
      <c r="E473" s="75" t="s">
        <v>12</v>
      </c>
      <c r="F473" s="87">
        <v>831.1</v>
      </c>
    </row>
    <row r="474" spans="1:6" ht="20.25" x14ac:dyDescent="0.3">
      <c r="A474" s="51" t="s">
        <v>17</v>
      </c>
      <c r="B474" s="74" t="s">
        <v>170</v>
      </c>
      <c r="C474" s="6" t="s">
        <v>1</v>
      </c>
      <c r="D474" s="41" t="s">
        <v>179</v>
      </c>
      <c r="E474" s="75"/>
      <c r="F474" s="87">
        <f>SUM(F475+F477)</f>
        <v>4039.1000000000004</v>
      </c>
    </row>
    <row r="475" spans="1:6" ht="42.75" customHeight="1" x14ac:dyDescent="0.3">
      <c r="A475" s="64" t="s">
        <v>443</v>
      </c>
      <c r="B475" s="74" t="s">
        <v>170</v>
      </c>
      <c r="C475" s="6" t="s">
        <v>1</v>
      </c>
      <c r="D475" s="41" t="s">
        <v>444</v>
      </c>
      <c r="E475" s="75"/>
      <c r="F475" s="87">
        <f>+F476</f>
        <v>1002.8000000000001</v>
      </c>
    </row>
    <row r="476" spans="1:6" s="24" customFormat="1" ht="20.25" x14ac:dyDescent="0.3">
      <c r="A476" s="55" t="s">
        <v>180</v>
      </c>
      <c r="B476" s="74" t="s">
        <v>170</v>
      </c>
      <c r="C476" s="6" t="s">
        <v>1</v>
      </c>
      <c r="D476" s="41" t="s">
        <v>444</v>
      </c>
      <c r="E476" s="75" t="s">
        <v>12</v>
      </c>
      <c r="F476" s="87">
        <v>1002.8000000000001</v>
      </c>
    </row>
    <row r="477" spans="1:6" ht="37.5" x14ac:dyDescent="0.3">
      <c r="A477" s="64" t="s">
        <v>194</v>
      </c>
      <c r="B477" s="74" t="s">
        <v>170</v>
      </c>
      <c r="C477" s="6" t="s">
        <v>1</v>
      </c>
      <c r="D477" s="41" t="s">
        <v>181</v>
      </c>
      <c r="E477" s="75"/>
      <c r="F477" s="87">
        <f>+F478</f>
        <v>3036.3</v>
      </c>
    </row>
    <row r="478" spans="1:6" s="24" customFormat="1" ht="20.25" x14ac:dyDescent="0.3">
      <c r="A478" s="55" t="s">
        <v>180</v>
      </c>
      <c r="B478" s="74" t="s">
        <v>170</v>
      </c>
      <c r="C478" s="6" t="s">
        <v>1</v>
      </c>
      <c r="D478" s="41" t="s">
        <v>181</v>
      </c>
      <c r="E478" s="75" t="s">
        <v>12</v>
      </c>
      <c r="F478" s="87">
        <v>3036.3</v>
      </c>
    </row>
    <row r="479" spans="1:6" ht="20.25" x14ac:dyDescent="0.3">
      <c r="A479" s="50" t="s">
        <v>445</v>
      </c>
      <c r="B479" s="74" t="s">
        <v>170</v>
      </c>
      <c r="C479" s="6" t="s">
        <v>1</v>
      </c>
      <c r="D479" s="8" t="s">
        <v>446</v>
      </c>
      <c r="E479" s="75"/>
      <c r="F479" s="87">
        <f>SUM(F480+F482+F484+F486)</f>
        <v>65438.9</v>
      </c>
    </row>
    <row r="480" spans="1:6" ht="20.25" x14ac:dyDescent="0.3">
      <c r="A480" s="51" t="s">
        <v>296</v>
      </c>
      <c r="B480" s="74" t="s">
        <v>170</v>
      </c>
      <c r="C480" s="6" t="s">
        <v>1</v>
      </c>
      <c r="D480" s="8" t="s">
        <v>447</v>
      </c>
      <c r="E480" s="75"/>
      <c r="F480" s="87">
        <f>+F481</f>
        <v>40977.1</v>
      </c>
    </row>
    <row r="481" spans="1:6" s="24" customFormat="1" ht="37.5" x14ac:dyDescent="0.3">
      <c r="A481" s="47" t="s">
        <v>21</v>
      </c>
      <c r="B481" s="74" t="s">
        <v>170</v>
      </c>
      <c r="C481" s="6" t="s">
        <v>1</v>
      </c>
      <c r="D481" s="8" t="s">
        <v>447</v>
      </c>
      <c r="E481" s="75" t="s">
        <v>22</v>
      </c>
      <c r="F481" s="87">
        <v>40977.1</v>
      </c>
    </row>
    <row r="482" spans="1:6" ht="37.5" x14ac:dyDescent="0.3">
      <c r="A482" s="51" t="s">
        <v>448</v>
      </c>
      <c r="B482" s="74" t="s">
        <v>170</v>
      </c>
      <c r="C482" s="6" t="s">
        <v>1</v>
      </c>
      <c r="D482" s="8" t="s">
        <v>449</v>
      </c>
      <c r="E482" s="75"/>
      <c r="F482" s="87">
        <f>+F483</f>
        <v>8501.7000000000007</v>
      </c>
    </row>
    <row r="483" spans="1:6" s="24" customFormat="1" ht="20.25" x14ac:dyDescent="0.3">
      <c r="A483" s="63" t="s">
        <v>180</v>
      </c>
      <c r="B483" s="74" t="s">
        <v>170</v>
      </c>
      <c r="C483" s="6" t="s">
        <v>1</v>
      </c>
      <c r="D483" s="8" t="s">
        <v>449</v>
      </c>
      <c r="E483" s="75" t="s">
        <v>12</v>
      </c>
      <c r="F483" s="87">
        <v>8501.7000000000007</v>
      </c>
    </row>
    <row r="484" spans="1:6" ht="56.25" x14ac:dyDescent="0.3">
      <c r="A484" s="51" t="s">
        <v>450</v>
      </c>
      <c r="B484" s="74" t="s">
        <v>170</v>
      </c>
      <c r="C484" s="6" t="s">
        <v>1</v>
      </c>
      <c r="D484" s="8" t="s">
        <v>677</v>
      </c>
      <c r="E484" s="75"/>
      <c r="F484" s="87">
        <f>+F485</f>
        <v>1761.4</v>
      </c>
    </row>
    <row r="485" spans="1:6" s="24" customFormat="1" ht="37.5" x14ac:dyDescent="0.3">
      <c r="A485" s="47" t="s">
        <v>21</v>
      </c>
      <c r="B485" s="74" t="s">
        <v>170</v>
      </c>
      <c r="C485" s="6" t="s">
        <v>1</v>
      </c>
      <c r="D485" s="8" t="s">
        <v>677</v>
      </c>
      <c r="E485" s="75" t="s">
        <v>22</v>
      </c>
      <c r="F485" s="87">
        <v>1761.4</v>
      </c>
    </row>
    <row r="486" spans="1:6" ht="56.25" x14ac:dyDescent="0.3">
      <c r="A486" s="51" t="s">
        <v>451</v>
      </c>
      <c r="B486" s="74" t="s">
        <v>170</v>
      </c>
      <c r="C486" s="6" t="s">
        <v>1</v>
      </c>
      <c r="D486" s="8" t="s">
        <v>678</v>
      </c>
      <c r="E486" s="75"/>
      <c r="F486" s="87">
        <f>+F487</f>
        <v>14198.699999999999</v>
      </c>
    </row>
    <row r="487" spans="1:6" s="24" customFormat="1" ht="20.25" x14ac:dyDescent="0.3">
      <c r="A487" s="63" t="s">
        <v>180</v>
      </c>
      <c r="B487" s="74" t="s">
        <v>170</v>
      </c>
      <c r="C487" s="6" t="s">
        <v>1</v>
      </c>
      <c r="D487" s="8" t="s">
        <v>678</v>
      </c>
      <c r="E487" s="75" t="s">
        <v>12</v>
      </c>
      <c r="F487" s="87">
        <v>14198.699999999999</v>
      </c>
    </row>
    <row r="488" spans="1:6" ht="20.25" x14ac:dyDescent="0.3">
      <c r="A488" s="50" t="s">
        <v>452</v>
      </c>
      <c r="B488" s="74" t="s">
        <v>170</v>
      </c>
      <c r="C488" s="6" t="s">
        <v>1</v>
      </c>
      <c r="D488" s="8" t="s">
        <v>453</v>
      </c>
      <c r="E488" s="75"/>
      <c r="F488" s="87">
        <f>SUM(F489)</f>
        <v>181.6</v>
      </c>
    </row>
    <row r="489" spans="1:6" ht="56.25" x14ac:dyDescent="0.3">
      <c r="A489" s="65" t="s">
        <v>293</v>
      </c>
      <c r="B489" s="74" t="s">
        <v>170</v>
      </c>
      <c r="C489" s="6" t="s">
        <v>1</v>
      </c>
      <c r="D489" s="8" t="s">
        <v>454</v>
      </c>
      <c r="E489" s="75"/>
      <c r="F489" s="87">
        <f>+F490</f>
        <v>181.6</v>
      </c>
    </row>
    <row r="490" spans="1:6" s="24" customFormat="1" ht="20.25" x14ac:dyDescent="0.3">
      <c r="A490" s="55" t="s">
        <v>180</v>
      </c>
      <c r="B490" s="74" t="s">
        <v>170</v>
      </c>
      <c r="C490" s="6" t="s">
        <v>1</v>
      </c>
      <c r="D490" s="8" t="s">
        <v>454</v>
      </c>
      <c r="E490" s="75" t="s">
        <v>12</v>
      </c>
      <c r="F490" s="87">
        <v>181.6</v>
      </c>
    </row>
    <row r="491" spans="1:6" ht="22.5" customHeight="1" x14ac:dyDescent="0.3">
      <c r="A491" s="51" t="s">
        <v>371</v>
      </c>
      <c r="B491" s="74" t="s">
        <v>170</v>
      </c>
      <c r="C491" s="6" t="s">
        <v>1</v>
      </c>
      <c r="D491" s="41" t="s">
        <v>184</v>
      </c>
      <c r="E491" s="75"/>
      <c r="F491" s="87">
        <f>F492+F495+F502</f>
        <v>18061.400000000001</v>
      </c>
    </row>
    <row r="492" spans="1:6" ht="22.5" customHeight="1" x14ac:dyDescent="0.3">
      <c r="A492" s="51" t="s">
        <v>124</v>
      </c>
      <c r="B492" s="74" t="s">
        <v>170</v>
      </c>
      <c r="C492" s="6" t="s">
        <v>1</v>
      </c>
      <c r="D492" s="41" t="s">
        <v>185</v>
      </c>
      <c r="E492" s="75"/>
      <c r="F492" s="87">
        <f>F493</f>
        <v>2030</v>
      </c>
    </row>
    <row r="493" spans="1:6" ht="20.25" x14ac:dyDescent="0.3">
      <c r="A493" s="51" t="s">
        <v>430</v>
      </c>
      <c r="B493" s="74" t="s">
        <v>170</v>
      </c>
      <c r="C493" s="6" t="s">
        <v>1</v>
      </c>
      <c r="D493" s="41" t="s">
        <v>186</v>
      </c>
      <c r="E493" s="75"/>
      <c r="F493" s="87">
        <f>SUM(F494:F494)</f>
        <v>2030</v>
      </c>
    </row>
    <row r="494" spans="1:6" s="24" customFormat="1" ht="20.25" x14ac:dyDescent="0.3">
      <c r="A494" s="55" t="s">
        <v>180</v>
      </c>
      <c r="B494" s="74" t="s">
        <v>170</v>
      </c>
      <c r="C494" s="6" t="s">
        <v>1</v>
      </c>
      <c r="D494" s="41" t="s">
        <v>186</v>
      </c>
      <c r="E494" s="75" t="s">
        <v>12</v>
      </c>
      <c r="F494" s="87">
        <v>2030</v>
      </c>
    </row>
    <row r="495" spans="1:6" ht="20.25" x14ac:dyDescent="0.3">
      <c r="A495" s="63" t="s">
        <v>13</v>
      </c>
      <c r="B495" s="74" t="s">
        <v>170</v>
      </c>
      <c r="C495" s="6" t="s">
        <v>1</v>
      </c>
      <c r="D495" s="41" t="s">
        <v>187</v>
      </c>
      <c r="E495" s="75"/>
      <c r="F495" s="87">
        <f>F496+F498+F500</f>
        <v>3396.3</v>
      </c>
    </row>
    <row r="496" spans="1:6" ht="20.25" x14ac:dyDescent="0.3">
      <c r="A496" s="51" t="s">
        <v>176</v>
      </c>
      <c r="B496" s="74" t="s">
        <v>170</v>
      </c>
      <c r="C496" s="6" t="s">
        <v>1</v>
      </c>
      <c r="D496" s="41" t="s">
        <v>188</v>
      </c>
      <c r="E496" s="75"/>
      <c r="F496" s="87">
        <f>+F497</f>
        <v>2646.3</v>
      </c>
    </row>
    <row r="497" spans="1:6" s="24" customFormat="1" ht="20.25" x14ac:dyDescent="0.3">
      <c r="A497" s="55" t="s">
        <v>180</v>
      </c>
      <c r="B497" s="74" t="s">
        <v>170</v>
      </c>
      <c r="C497" s="6" t="s">
        <v>1</v>
      </c>
      <c r="D497" s="41" t="s">
        <v>188</v>
      </c>
      <c r="E497" s="75" t="s">
        <v>12</v>
      </c>
      <c r="F497" s="87">
        <v>2646.3</v>
      </c>
    </row>
    <row r="498" spans="1:6" ht="20.25" x14ac:dyDescent="0.3">
      <c r="A498" s="51" t="s">
        <v>314</v>
      </c>
      <c r="B498" s="74" t="s">
        <v>170</v>
      </c>
      <c r="C498" s="6" t="s">
        <v>1</v>
      </c>
      <c r="D498" s="41" t="s">
        <v>315</v>
      </c>
      <c r="E498" s="75"/>
      <c r="F498" s="87">
        <f>+F499</f>
        <v>450</v>
      </c>
    </row>
    <row r="499" spans="1:6" s="24" customFormat="1" ht="20.25" x14ac:dyDescent="0.3">
      <c r="A499" s="55" t="s">
        <v>180</v>
      </c>
      <c r="B499" s="74" t="s">
        <v>170</v>
      </c>
      <c r="C499" s="6" t="s">
        <v>1</v>
      </c>
      <c r="D499" s="41" t="s">
        <v>315</v>
      </c>
      <c r="E499" s="75" t="s">
        <v>12</v>
      </c>
      <c r="F499" s="87">
        <v>450</v>
      </c>
    </row>
    <row r="500" spans="1:6" ht="37.5" x14ac:dyDescent="0.3">
      <c r="A500" s="51" t="s">
        <v>317</v>
      </c>
      <c r="B500" s="74" t="s">
        <v>170</v>
      </c>
      <c r="C500" s="6" t="s">
        <v>1</v>
      </c>
      <c r="D500" s="41" t="s">
        <v>316</v>
      </c>
      <c r="E500" s="75"/>
      <c r="F500" s="87">
        <f>+F501</f>
        <v>300</v>
      </c>
    </row>
    <row r="501" spans="1:6" s="24" customFormat="1" ht="20.25" x14ac:dyDescent="0.3">
      <c r="A501" s="55" t="s">
        <v>180</v>
      </c>
      <c r="B501" s="74" t="s">
        <v>170</v>
      </c>
      <c r="C501" s="6" t="s">
        <v>1</v>
      </c>
      <c r="D501" s="41" t="s">
        <v>316</v>
      </c>
      <c r="E501" s="75" t="s">
        <v>12</v>
      </c>
      <c r="F501" s="87">
        <v>300</v>
      </c>
    </row>
    <row r="502" spans="1:6" ht="20.25" x14ac:dyDescent="0.3">
      <c r="A502" s="63" t="s">
        <v>104</v>
      </c>
      <c r="B502" s="74" t="s">
        <v>170</v>
      </c>
      <c r="C502" s="6" t="s">
        <v>1</v>
      </c>
      <c r="D502" s="41" t="s">
        <v>189</v>
      </c>
      <c r="E502" s="75"/>
      <c r="F502" s="87">
        <f>+F503</f>
        <v>12635.1</v>
      </c>
    </row>
    <row r="503" spans="1:6" ht="20.25" x14ac:dyDescent="0.3">
      <c r="A503" s="51" t="s">
        <v>456</v>
      </c>
      <c r="B503" s="74" t="s">
        <v>170</v>
      </c>
      <c r="C503" s="6" t="s">
        <v>1</v>
      </c>
      <c r="D503" s="41" t="s">
        <v>190</v>
      </c>
      <c r="E503" s="75"/>
      <c r="F503" s="87">
        <f>+F504</f>
        <v>12635.1</v>
      </c>
    </row>
    <row r="504" spans="1:6" s="24" customFormat="1" ht="20.25" x14ac:dyDescent="0.3">
      <c r="A504" s="55" t="s">
        <v>180</v>
      </c>
      <c r="B504" s="74" t="s">
        <v>170</v>
      </c>
      <c r="C504" s="6" t="s">
        <v>1</v>
      </c>
      <c r="D504" s="41" t="s">
        <v>190</v>
      </c>
      <c r="E504" s="75" t="s">
        <v>12</v>
      </c>
      <c r="F504" s="87">
        <v>12635.1</v>
      </c>
    </row>
    <row r="505" spans="1:6" ht="20.25" x14ac:dyDescent="0.3">
      <c r="A505" s="51" t="s">
        <v>342</v>
      </c>
      <c r="B505" s="74" t="s">
        <v>170</v>
      </c>
      <c r="C505" s="6" t="s">
        <v>1</v>
      </c>
      <c r="D505" s="41" t="s">
        <v>196</v>
      </c>
      <c r="E505" s="75"/>
      <c r="F505" s="87">
        <f>SUM(F506+F509+F516)</f>
        <v>766849</v>
      </c>
    </row>
    <row r="506" spans="1:6" ht="20.25" x14ac:dyDescent="0.3">
      <c r="A506" s="51" t="s">
        <v>60</v>
      </c>
      <c r="B506" s="74" t="s">
        <v>170</v>
      </c>
      <c r="C506" s="6" t="s">
        <v>1</v>
      </c>
      <c r="D506" s="41" t="s">
        <v>197</v>
      </c>
      <c r="E506" s="75"/>
      <c r="F506" s="87">
        <f>+F507</f>
        <v>1732.4</v>
      </c>
    </row>
    <row r="507" spans="1:6" ht="20.25" x14ac:dyDescent="0.3">
      <c r="A507" s="50" t="s">
        <v>432</v>
      </c>
      <c r="B507" s="74" t="s">
        <v>170</v>
      </c>
      <c r="C507" s="6" t="s">
        <v>1</v>
      </c>
      <c r="D507" s="41" t="s">
        <v>198</v>
      </c>
      <c r="E507" s="75"/>
      <c r="F507" s="87">
        <f>+F508</f>
        <v>1732.4</v>
      </c>
    </row>
    <row r="508" spans="1:6" s="27" customFormat="1" ht="20.25" x14ac:dyDescent="0.3">
      <c r="A508" s="55" t="s">
        <v>180</v>
      </c>
      <c r="B508" s="74" t="s">
        <v>170</v>
      </c>
      <c r="C508" s="6" t="s">
        <v>1</v>
      </c>
      <c r="D508" s="41" t="s">
        <v>198</v>
      </c>
      <c r="E508" s="75" t="s">
        <v>12</v>
      </c>
      <c r="F508" s="87">
        <v>1732.4</v>
      </c>
    </row>
    <row r="509" spans="1:6" ht="37.5" x14ac:dyDescent="0.3">
      <c r="A509" s="51" t="s">
        <v>14</v>
      </c>
      <c r="B509" s="74" t="s">
        <v>170</v>
      </c>
      <c r="C509" s="6" t="s">
        <v>1</v>
      </c>
      <c r="D509" s="41" t="s">
        <v>199</v>
      </c>
      <c r="E509" s="75"/>
      <c r="F509" s="87">
        <f>F510+F512+F514</f>
        <v>757373</v>
      </c>
    </row>
    <row r="510" spans="1:6" ht="20.25" x14ac:dyDescent="0.3">
      <c r="A510" s="51" t="s">
        <v>433</v>
      </c>
      <c r="B510" s="74" t="s">
        <v>170</v>
      </c>
      <c r="C510" s="6" t="s">
        <v>1</v>
      </c>
      <c r="D510" s="41" t="s">
        <v>200</v>
      </c>
      <c r="E510" s="75"/>
      <c r="F510" s="87">
        <f>+F511</f>
        <v>160711.5</v>
      </c>
    </row>
    <row r="511" spans="1:6" s="24" customFormat="1" ht="20.25" x14ac:dyDescent="0.3">
      <c r="A511" s="55" t="s">
        <v>180</v>
      </c>
      <c r="B511" s="74" t="s">
        <v>170</v>
      </c>
      <c r="C511" s="6" t="s">
        <v>1</v>
      </c>
      <c r="D511" s="41" t="s">
        <v>200</v>
      </c>
      <c r="E511" s="75" t="s">
        <v>12</v>
      </c>
      <c r="F511" s="87">
        <v>160711.5</v>
      </c>
    </row>
    <row r="512" spans="1:6" s="19" customFormat="1" ht="37.5" x14ac:dyDescent="0.3">
      <c r="A512" s="51" t="s">
        <v>16</v>
      </c>
      <c r="B512" s="74" t="s">
        <v>170</v>
      </c>
      <c r="C512" s="6" t="s">
        <v>1</v>
      </c>
      <c r="D512" s="41" t="s">
        <v>304</v>
      </c>
      <c r="E512" s="78"/>
      <c r="F512" s="87">
        <f>+F513</f>
        <v>76194.2</v>
      </c>
    </row>
    <row r="513" spans="1:6" s="25" customFormat="1" ht="20.25" x14ac:dyDescent="0.3">
      <c r="A513" s="55" t="s">
        <v>180</v>
      </c>
      <c r="B513" s="74" t="s">
        <v>170</v>
      </c>
      <c r="C513" s="6" t="s">
        <v>1</v>
      </c>
      <c r="D513" s="7" t="s">
        <v>304</v>
      </c>
      <c r="E513" s="77" t="s">
        <v>12</v>
      </c>
      <c r="F513" s="87">
        <v>76194.2</v>
      </c>
    </row>
    <row r="514" spans="1:6" ht="23.25" customHeight="1" x14ac:dyDescent="0.3">
      <c r="A514" s="51" t="s">
        <v>434</v>
      </c>
      <c r="B514" s="74" t="s">
        <v>170</v>
      </c>
      <c r="C514" s="6" t="s">
        <v>1</v>
      </c>
      <c r="D514" s="41" t="s">
        <v>435</v>
      </c>
      <c r="E514" s="75"/>
      <c r="F514" s="87">
        <f>+F515</f>
        <v>520467.3</v>
      </c>
    </row>
    <row r="515" spans="1:6" s="24" customFormat="1" ht="20.25" x14ac:dyDescent="0.3">
      <c r="A515" s="55" t="s">
        <v>180</v>
      </c>
      <c r="B515" s="74" t="s">
        <v>170</v>
      </c>
      <c r="C515" s="6" t="s">
        <v>1</v>
      </c>
      <c r="D515" s="41" t="s">
        <v>435</v>
      </c>
      <c r="E515" s="75" t="s">
        <v>12</v>
      </c>
      <c r="F515" s="87">
        <v>520467.3</v>
      </c>
    </row>
    <row r="516" spans="1:6" ht="20.25" x14ac:dyDescent="0.3">
      <c r="A516" s="51" t="s">
        <v>17</v>
      </c>
      <c r="B516" s="74" t="s">
        <v>170</v>
      </c>
      <c r="C516" s="6" t="s">
        <v>1</v>
      </c>
      <c r="D516" s="41" t="s">
        <v>436</v>
      </c>
      <c r="E516" s="75"/>
      <c r="F516" s="87">
        <f>F517</f>
        <v>7743.6</v>
      </c>
    </row>
    <row r="517" spans="1:6" ht="24.75" customHeight="1" x14ac:dyDescent="0.3">
      <c r="A517" s="51" t="s">
        <v>457</v>
      </c>
      <c r="B517" s="74" t="s">
        <v>170</v>
      </c>
      <c r="C517" s="6" t="s">
        <v>1</v>
      </c>
      <c r="D517" s="41" t="s">
        <v>458</v>
      </c>
      <c r="E517" s="75"/>
      <c r="F517" s="87">
        <f>+F518+F519</f>
        <v>7743.6</v>
      </c>
    </row>
    <row r="518" spans="1:6" s="24" customFormat="1" ht="37.5" x14ac:dyDescent="0.3">
      <c r="A518" s="47" t="s">
        <v>191</v>
      </c>
      <c r="B518" s="74" t="s">
        <v>170</v>
      </c>
      <c r="C518" s="6" t="s">
        <v>1</v>
      </c>
      <c r="D518" s="41" t="s">
        <v>458</v>
      </c>
      <c r="E518" s="75" t="s">
        <v>192</v>
      </c>
      <c r="F518" s="87">
        <v>1233.0999999999999</v>
      </c>
    </row>
    <row r="519" spans="1:6" s="24" customFormat="1" ht="20.25" x14ac:dyDescent="0.3">
      <c r="A519" s="55" t="s">
        <v>180</v>
      </c>
      <c r="B519" s="74" t="s">
        <v>170</v>
      </c>
      <c r="C519" s="6" t="s">
        <v>1</v>
      </c>
      <c r="D519" s="41" t="s">
        <v>458</v>
      </c>
      <c r="E519" s="75" t="s">
        <v>12</v>
      </c>
      <c r="F519" s="87">
        <v>6510.5</v>
      </c>
    </row>
    <row r="520" spans="1:6" ht="56.25" x14ac:dyDescent="0.3">
      <c r="A520" s="46" t="s">
        <v>487</v>
      </c>
      <c r="B520" s="74" t="s">
        <v>170</v>
      </c>
      <c r="C520" s="6" t="s">
        <v>1</v>
      </c>
      <c r="D520" s="6" t="s">
        <v>83</v>
      </c>
      <c r="E520" s="75"/>
      <c r="F520" s="87">
        <f>F521</f>
        <v>50.5</v>
      </c>
    </row>
    <row r="521" spans="1:6" ht="20.25" x14ac:dyDescent="0.3">
      <c r="A521" s="51" t="s">
        <v>342</v>
      </c>
      <c r="B521" s="76" t="s">
        <v>170</v>
      </c>
      <c r="C521" s="7" t="s">
        <v>1</v>
      </c>
      <c r="D521" s="32" t="s">
        <v>497</v>
      </c>
      <c r="E521" s="75"/>
      <c r="F521" s="87">
        <f>F522</f>
        <v>50.5</v>
      </c>
    </row>
    <row r="522" spans="1:6" ht="20.25" x14ac:dyDescent="0.3">
      <c r="A522" s="51" t="s">
        <v>496</v>
      </c>
      <c r="B522" s="76" t="s">
        <v>170</v>
      </c>
      <c r="C522" s="7" t="s">
        <v>1</v>
      </c>
      <c r="D522" s="41" t="s">
        <v>498</v>
      </c>
      <c r="E522" s="77"/>
      <c r="F522" s="87">
        <f>F523</f>
        <v>50.5</v>
      </c>
    </row>
    <row r="523" spans="1:6" ht="37.5" x14ac:dyDescent="0.3">
      <c r="A523" s="51" t="s">
        <v>514</v>
      </c>
      <c r="B523" s="74" t="s">
        <v>170</v>
      </c>
      <c r="C523" s="6" t="s">
        <v>1</v>
      </c>
      <c r="D523" s="41" t="s">
        <v>515</v>
      </c>
      <c r="E523" s="75"/>
      <c r="F523" s="87">
        <f>+F524</f>
        <v>50.5</v>
      </c>
    </row>
    <row r="524" spans="1:6" s="24" customFormat="1" ht="20.25" x14ac:dyDescent="0.3">
      <c r="A524" s="55" t="s">
        <v>180</v>
      </c>
      <c r="B524" s="74" t="s">
        <v>170</v>
      </c>
      <c r="C524" s="6" t="s">
        <v>1</v>
      </c>
      <c r="D524" s="32" t="s">
        <v>515</v>
      </c>
      <c r="E524" s="75" t="s">
        <v>12</v>
      </c>
      <c r="F524" s="87">
        <v>50.5</v>
      </c>
    </row>
    <row r="525" spans="1:6" s="30" customFormat="1" ht="37.5" x14ac:dyDescent="0.3">
      <c r="A525" s="48" t="s">
        <v>689</v>
      </c>
      <c r="B525" s="74" t="s">
        <v>170</v>
      </c>
      <c r="C525" s="6" t="s">
        <v>1</v>
      </c>
      <c r="D525" s="6" t="s">
        <v>106</v>
      </c>
      <c r="E525" s="75"/>
      <c r="F525" s="87">
        <f>F526</f>
        <v>44375.7</v>
      </c>
    </row>
    <row r="526" spans="1:6" s="30" customFormat="1" ht="20.25" x14ac:dyDescent="0.3">
      <c r="A526" s="51" t="s">
        <v>455</v>
      </c>
      <c r="B526" s="74" t="s">
        <v>170</v>
      </c>
      <c r="C526" s="6" t="s">
        <v>1</v>
      </c>
      <c r="D526" s="6" t="s">
        <v>583</v>
      </c>
      <c r="E526" s="75"/>
      <c r="F526" s="87">
        <f>F527</f>
        <v>44375.7</v>
      </c>
    </row>
    <row r="527" spans="1:6" s="30" customFormat="1" ht="21" customHeight="1" x14ac:dyDescent="0.3">
      <c r="A527" s="51" t="s">
        <v>124</v>
      </c>
      <c r="B527" s="74" t="s">
        <v>170</v>
      </c>
      <c r="C527" s="6" t="s">
        <v>1</v>
      </c>
      <c r="D527" s="6" t="s">
        <v>597</v>
      </c>
      <c r="E527" s="75"/>
      <c r="F527" s="87">
        <f>F528</f>
        <v>44375.7</v>
      </c>
    </row>
    <row r="528" spans="1:6" s="30" customFormat="1" ht="26.25" customHeight="1" x14ac:dyDescent="0.3">
      <c r="A528" s="48" t="s">
        <v>695</v>
      </c>
      <c r="B528" s="74" t="s">
        <v>170</v>
      </c>
      <c r="C528" s="6" t="s">
        <v>1</v>
      </c>
      <c r="D528" s="6" t="s">
        <v>598</v>
      </c>
      <c r="E528" s="75"/>
      <c r="F528" s="87">
        <f>F529</f>
        <v>44375.7</v>
      </c>
    </row>
    <row r="529" spans="1:6" s="31" customFormat="1" ht="20.25" x14ac:dyDescent="0.3">
      <c r="A529" s="47" t="s">
        <v>174</v>
      </c>
      <c r="B529" s="74" t="s">
        <v>170</v>
      </c>
      <c r="C529" s="6" t="s">
        <v>1</v>
      </c>
      <c r="D529" s="6" t="s">
        <v>598</v>
      </c>
      <c r="E529" s="75" t="s">
        <v>144</v>
      </c>
      <c r="F529" s="87">
        <v>44375.7</v>
      </c>
    </row>
    <row r="530" spans="1:6" s="9" customFormat="1" ht="20.25" x14ac:dyDescent="0.3">
      <c r="A530" s="45" t="s">
        <v>195</v>
      </c>
      <c r="B530" s="74" t="s">
        <v>170</v>
      </c>
      <c r="C530" s="6" t="s">
        <v>18</v>
      </c>
      <c r="D530" s="6"/>
      <c r="E530" s="75"/>
      <c r="F530" s="87">
        <f>+F531+F551</f>
        <v>134777.60000000001</v>
      </c>
    </row>
    <row r="531" spans="1:6" ht="37.5" x14ac:dyDescent="0.3">
      <c r="A531" s="51" t="s">
        <v>426</v>
      </c>
      <c r="B531" s="74" t="s">
        <v>170</v>
      </c>
      <c r="C531" s="6" t="s">
        <v>18</v>
      </c>
      <c r="D531" s="6" t="s">
        <v>183</v>
      </c>
      <c r="E531" s="75"/>
      <c r="F531" s="87">
        <f>+F532+F539</f>
        <v>53006.1</v>
      </c>
    </row>
    <row r="532" spans="1:6" ht="26.25" customHeight="1" x14ac:dyDescent="0.3">
      <c r="A532" s="51" t="s">
        <v>371</v>
      </c>
      <c r="B532" s="74" t="s">
        <v>170</v>
      </c>
      <c r="C532" s="6" t="s">
        <v>18</v>
      </c>
      <c r="D532" s="41" t="s">
        <v>184</v>
      </c>
      <c r="E532" s="75"/>
      <c r="F532" s="87">
        <f>F533+F536</f>
        <v>928.5</v>
      </c>
    </row>
    <row r="533" spans="1:6" ht="22.5" customHeight="1" x14ac:dyDescent="0.3">
      <c r="A533" s="51" t="s">
        <v>124</v>
      </c>
      <c r="B533" s="74" t="s">
        <v>170</v>
      </c>
      <c r="C533" s="6" t="s">
        <v>18</v>
      </c>
      <c r="D533" s="41" t="s">
        <v>185</v>
      </c>
      <c r="E533" s="75"/>
      <c r="F533" s="87">
        <f>+F534</f>
        <v>515</v>
      </c>
    </row>
    <row r="534" spans="1:6" ht="20.25" x14ac:dyDescent="0.3">
      <c r="A534" s="51" t="s">
        <v>430</v>
      </c>
      <c r="B534" s="74" t="s">
        <v>170</v>
      </c>
      <c r="C534" s="6" t="s">
        <v>18</v>
      </c>
      <c r="D534" s="41" t="s">
        <v>186</v>
      </c>
      <c r="E534" s="75"/>
      <c r="F534" s="87">
        <f>SUM(+F535)</f>
        <v>515</v>
      </c>
    </row>
    <row r="535" spans="1:6" s="24" customFormat="1" ht="20.25" x14ac:dyDescent="0.3">
      <c r="A535" s="55" t="s">
        <v>180</v>
      </c>
      <c r="B535" s="74" t="s">
        <v>170</v>
      </c>
      <c r="C535" s="6" t="s">
        <v>18</v>
      </c>
      <c r="D535" s="41" t="s">
        <v>186</v>
      </c>
      <c r="E535" s="75" t="s">
        <v>12</v>
      </c>
      <c r="F535" s="87">
        <v>515</v>
      </c>
    </row>
    <row r="536" spans="1:6" ht="20.25" x14ac:dyDescent="0.3">
      <c r="A536" s="51" t="s">
        <v>13</v>
      </c>
      <c r="B536" s="74" t="s">
        <v>170</v>
      </c>
      <c r="C536" s="6" t="s">
        <v>18</v>
      </c>
      <c r="D536" s="41" t="s">
        <v>187</v>
      </c>
      <c r="E536" s="75"/>
      <c r="F536" s="87">
        <f>+F537</f>
        <v>413.5</v>
      </c>
    </row>
    <row r="537" spans="1:6" ht="20.25" x14ac:dyDescent="0.3">
      <c r="A537" s="51" t="s">
        <v>176</v>
      </c>
      <c r="B537" s="74" t="s">
        <v>170</v>
      </c>
      <c r="C537" s="6" t="s">
        <v>18</v>
      </c>
      <c r="D537" s="41" t="s">
        <v>188</v>
      </c>
      <c r="E537" s="75"/>
      <c r="F537" s="87">
        <f>SUM(F538)</f>
        <v>413.5</v>
      </c>
    </row>
    <row r="538" spans="1:6" s="24" customFormat="1" ht="20.25" x14ac:dyDescent="0.3">
      <c r="A538" s="55" t="s">
        <v>180</v>
      </c>
      <c r="B538" s="74" t="s">
        <v>170</v>
      </c>
      <c r="C538" s="6" t="s">
        <v>18</v>
      </c>
      <c r="D538" s="41" t="s">
        <v>188</v>
      </c>
      <c r="E538" s="75" t="s">
        <v>12</v>
      </c>
      <c r="F538" s="87">
        <v>413.5</v>
      </c>
    </row>
    <row r="539" spans="1:6" ht="20.25" x14ac:dyDescent="0.3">
      <c r="A539" s="51" t="s">
        <v>342</v>
      </c>
      <c r="B539" s="74" t="s">
        <v>170</v>
      </c>
      <c r="C539" s="6" t="s">
        <v>18</v>
      </c>
      <c r="D539" s="41" t="s">
        <v>196</v>
      </c>
      <c r="E539" s="75"/>
      <c r="F539" s="87">
        <f>SUM(F540+F543)</f>
        <v>52077.599999999999</v>
      </c>
    </row>
    <row r="540" spans="1:6" ht="20.25" x14ac:dyDescent="0.3">
      <c r="A540" s="51" t="s">
        <v>60</v>
      </c>
      <c r="B540" s="74" t="s">
        <v>170</v>
      </c>
      <c r="C540" s="6" t="s">
        <v>18</v>
      </c>
      <c r="D540" s="41" t="s">
        <v>197</v>
      </c>
      <c r="E540" s="75"/>
      <c r="F540" s="87">
        <f>+F541</f>
        <v>326</v>
      </c>
    </row>
    <row r="541" spans="1:6" ht="20.25" x14ac:dyDescent="0.3">
      <c r="A541" s="50" t="s">
        <v>432</v>
      </c>
      <c r="B541" s="74" t="s">
        <v>170</v>
      </c>
      <c r="C541" s="6" t="s">
        <v>18</v>
      </c>
      <c r="D541" s="41" t="s">
        <v>198</v>
      </c>
      <c r="E541" s="75"/>
      <c r="F541" s="87">
        <f>SUM(F542)</f>
        <v>326</v>
      </c>
    </row>
    <row r="542" spans="1:6" s="24" customFormat="1" ht="20.25" x14ac:dyDescent="0.3">
      <c r="A542" s="55" t="s">
        <v>180</v>
      </c>
      <c r="B542" s="74" t="s">
        <v>170</v>
      </c>
      <c r="C542" s="6" t="s">
        <v>18</v>
      </c>
      <c r="D542" s="41" t="s">
        <v>198</v>
      </c>
      <c r="E542" s="75" t="s">
        <v>12</v>
      </c>
      <c r="F542" s="87">
        <v>326</v>
      </c>
    </row>
    <row r="543" spans="1:6" ht="40.5" customHeight="1" x14ac:dyDescent="0.3">
      <c r="A543" s="51" t="s">
        <v>14</v>
      </c>
      <c r="B543" s="74" t="s">
        <v>170</v>
      </c>
      <c r="C543" s="6" t="s">
        <v>18</v>
      </c>
      <c r="D543" s="41" t="s">
        <v>199</v>
      </c>
      <c r="E543" s="75"/>
      <c r="F543" s="87">
        <f>F544+F546+F549</f>
        <v>51751.6</v>
      </c>
    </row>
    <row r="544" spans="1:6" ht="20.25" x14ac:dyDescent="0.3">
      <c r="A544" s="51" t="s">
        <v>433</v>
      </c>
      <c r="B544" s="74" t="s">
        <v>170</v>
      </c>
      <c r="C544" s="6" t="s">
        <v>18</v>
      </c>
      <c r="D544" s="41" t="s">
        <v>200</v>
      </c>
      <c r="E544" s="75"/>
      <c r="F544" s="87">
        <f>SUM(F545)</f>
        <v>11841.3</v>
      </c>
    </row>
    <row r="545" spans="1:6" s="24" customFormat="1" ht="20.25" x14ac:dyDescent="0.3">
      <c r="A545" s="55" t="s">
        <v>180</v>
      </c>
      <c r="B545" s="74" t="s">
        <v>170</v>
      </c>
      <c r="C545" s="6" t="s">
        <v>18</v>
      </c>
      <c r="D545" s="41" t="s">
        <v>200</v>
      </c>
      <c r="E545" s="75" t="s">
        <v>12</v>
      </c>
      <c r="F545" s="87">
        <v>11841.3</v>
      </c>
    </row>
    <row r="546" spans="1:6" ht="41.25" customHeight="1" x14ac:dyDescent="0.3">
      <c r="A546" s="45" t="s">
        <v>201</v>
      </c>
      <c r="B546" s="74" t="s">
        <v>170</v>
      </c>
      <c r="C546" s="6" t="s">
        <v>18</v>
      </c>
      <c r="D546" s="41" t="s">
        <v>202</v>
      </c>
      <c r="E546" s="75"/>
      <c r="F546" s="87">
        <f>+F547+F548</f>
        <v>19420.7</v>
      </c>
    </row>
    <row r="547" spans="1:6" s="24" customFormat="1" ht="20.25" x14ac:dyDescent="0.3">
      <c r="A547" s="55" t="s">
        <v>180</v>
      </c>
      <c r="B547" s="74" t="s">
        <v>170</v>
      </c>
      <c r="C547" s="6" t="s">
        <v>18</v>
      </c>
      <c r="D547" s="41" t="s">
        <v>202</v>
      </c>
      <c r="E547" s="75" t="s">
        <v>12</v>
      </c>
      <c r="F547" s="87">
        <v>17662.2</v>
      </c>
    </row>
    <row r="548" spans="1:6" s="24" customFormat="1" ht="56.25" x14ac:dyDescent="0.3">
      <c r="A548" s="45" t="s">
        <v>96</v>
      </c>
      <c r="B548" s="74" t="s">
        <v>170</v>
      </c>
      <c r="C548" s="6" t="s">
        <v>18</v>
      </c>
      <c r="D548" s="41" t="s">
        <v>202</v>
      </c>
      <c r="E548" s="75" t="s">
        <v>97</v>
      </c>
      <c r="F548" s="87">
        <v>1758.5</v>
      </c>
    </row>
    <row r="549" spans="1:6" s="19" customFormat="1" ht="37.5" x14ac:dyDescent="0.3">
      <c r="A549" s="51" t="s">
        <v>16</v>
      </c>
      <c r="B549" s="74" t="s">
        <v>170</v>
      </c>
      <c r="C549" s="6" t="s">
        <v>18</v>
      </c>
      <c r="D549" s="41" t="s">
        <v>304</v>
      </c>
      <c r="E549" s="78"/>
      <c r="F549" s="87">
        <f>+F550</f>
        <v>20489.599999999999</v>
      </c>
    </row>
    <row r="550" spans="1:6" s="25" customFormat="1" ht="20.25" x14ac:dyDescent="0.3">
      <c r="A550" s="55" t="s">
        <v>180</v>
      </c>
      <c r="B550" s="74" t="s">
        <v>170</v>
      </c>
      <c r="C550" s="6" t="s">
        <v>18</v>
      </c>
      <c r="D550" s="7" t="s">
        <v>304</v>
      </c>
      <c r="E550" s="77" t="s">
        <v>12</v>
      </c>
      <c r="F550" s="87">
        <v>20489.599999999999</v>
      </c>
    </row>
    <row r="551" spans="1:6" ht="37.5" x14ac:dyDescent="0.3">
      <c r="A551" s="51" t="s">
        <v>387</v>
      </c>
      <c r="B551" s="76" t="s">
        <v>170</v>
      </c>
      <c r="C551" s="7" t="s">
        <v>18</v>
      </c>
      <c r="D551" s="6" t="s">
        <v>203</v>
      </c>
      <c r="E551" s="77"/>
      <c r="F551" s="88">
        <f>SUM(F552+F563+F569)</f>
        <v>81771.5</v>
      </c>
    </row>
    <row r="552" spans="1:6" ht="20.25" x14ac:dyDescent="0.3">
      <c r="A552" s="51" t="s">
        <v>455</v>
      </c>
      <c r="B552" s="76" t="s">
        <v>170</v>
      </c>
      <c r="C552" s="7" t="s">
        <v>18</v>
      </c>
      <c r="D552" s="6" t="s">
        <v>238</v>
      </c>
      <c r="E552" s="77"/>
      <c r="F552" s="88">
        <f>SUM(F553+F556)</f>
        <v>1511</v>
      </c>
    </row>
    <row r="553" spans="1:6" ht="22.5" customHeight="1" x14ac:dyDescent="0.3">
      <c r="A553" s="51" t="s">
        <v>124</v>
      </c>
      <c r="B553" s="76" t="s">
        <v>170</v>
      </c>
      <c r="C553" s="7" t="s">
        <v>18</v>
      </c>
      <c r="D553" s="6" t="s">
        <v>239</v>
      </c>
      <c r="E553" s="77"/>
      <c r="F553" s="88">
        <f>SUM(F554)</f>
        <v>179</v>
      </c>
    </row>
    <row r="554" spans="1:6" ht="20.25" x14ac:dyDescent="0.3">
      <c r="A554" s="51" t="s">
        <v>388</v>
      </c>
      <c r="B554" s="76" t="s">
        <v>170</v>
      </c>
      <c r="C554" s="7" t="s">
        <v>18</v>
      </c>
      <c r="D554" s="6" t="s">
        <v>240</v>
      </c>
      <c r="E554" s="77"/>
      <c r="F554" s="88">
        <f>SUM(+F555)</f>
        <v>179</v>
      </c>
    </row>
    <row r="555" spans="1:6" s="24" customFormat="1" ht="20.25" x14ac:dyDescent="0.3">
      <c r="A555" s="55" t="s">
        <v>180</v>
      </c>
      <c r="B555" s="74" t="s">
        <v>170</v>
      </c>
      <c r="C555" s="6" t="s">
        <v>18</v>
      </c>
      <c r="D555" s="41" t="s">
        <v>240</v>
      </c>
      <c r="E555" s="75" t="s">
        <v>12</v>
      </c>
      <c r="F555" s="87">
        <v>179</v>
      </c>
    </row>
    <row r="556" spans="1:6" ht="20.25" x14ac:dyDescent="0.3">
      <c r="A556" s="51" t="s">
        <v>13</v>
      </c>
      <c r="B556" s="76" t="s">
        <v>170</v>
      </c>
      <c r="C556" s="7" t="s">
        <v>18</v>
      </c>
      <c r="D556" s="6" t="s">
        <v>243</v>
      </c>
      <c r="E556" s="77"/>
      <c r="F556" s="88">
        <f>SUM(F557+F559+F561)</f>
        <v>1332</v>
      </c>
    </row>
    <row r="557" spans="1:6" ht="20.25" x14ac:dyDescent="0.3">
      <c r="A557" s="51" t="s">
        <v>176</v>
      </c>
      <c r="B557" s="76" t="s">
        <v>170</v>
      </c>
      <c r="C557" s="7" t="s">
        <v>18</v>
      </c>
      <c r="D557" s="6" t="s">
        <v>326</v>
      </c>
      <c r="E557" s="77"/>
      <c r="F557" s="88">
        <f>SUM(F558)</f>
        <v>363.1</v>
      </c>
    </row>
    <row r="558" spans="1:6" s="24" customFormat="1" ht="20.25" x14ac:dyDescent="0.3">
      <c r="A558" s="55" t="s">
        <v>180</v>
      </c>
      <c r="B558" s="74" t="s">
        <v>170</v>
      </c>
      <c r="C558" s="6" t="s">
        <v>18</v>
      </c>
      <c r="D558" s="41" t="s">
        <v>326</v>
      </c>
      <c r="E558" s="75" t="s">
        <v>12</v>
      </c>
      <c r="F558" s="87">
        <v>363.1</v>
      </c>
    </row>
    <row r="559" spans="1:6" ht="20.25" x14ac:dyDescent="0.3">
      <c r="A559" s="51" t="s">
        <v>205</v>
      </c>
      <c r="B559" s="76" t="s">
        <v>170</v>
      </c>
      <c r="C559" s="7" t="s">
        <v>18</v>
      </c>
      <c r="D559" s="6" t="s">
        <v>396</v>
      </c>
      <c r="E559" s="77"/>
      <c r="F559" s="88">
        <f>SUM(F560)</f>
        <v>528.9</v>
      </c>
    </row>
    <row r="560" spans="1:6" s="24" customFormat="1" ht="20.25" x14ac:dyDescent="0.3">
      <c r="A560" s="55" t="s">
        <v>180</v>
      </c>
      <c r="B560" s="74" t="s">
        <v>170</v>
      </c>
      <c r="C560" s="6" t="s">
        <v>18</v>
      </c>
      <c r="D560" s="41" t="s">
        <v>396</v>
      </c>
      <c r="E560" s="75" t="s">
        <v>12</v>
      </c>
      <c r="F560" s="87">
        <v>528.9</v>
      </c>
    </row>
    <row r="561" spans="1:6" ht="37.5" x14ac:dyDescent="0.3">
      <c r="A561" s="51" t="s">
        <v>398</v>
      </c>
      <c r="B561" s="76" t="s">
        <v>170</v>
      </c>
      <c r="C561" s="7" t="s">
        <v>18</v>
      </c>
      <c r="D561" s="6" t="s">
        <v>397</v>
      </c>
      <c r="E561" s="77"/>
      <c r="F561" s="88">
        <f>SUM(F562)</f>
        <v>440</v>
      </c>
    </row>
    <row r="562" spans="1:6" s="24" customFormat="1" ht="20.25" x14ac:dyDescent="0.3">
      <c r="A562" s="55" t="s">
        <v>180</v>
      </c>
      <c r="B562" s="74" t="s">
        <v>170</v>
      </c>
      <c r="C562" s="6" t="s">
        <v>18</v>
      </c>
      <c r="D562" s="41" t="s">
        <v>397</v>
      </c>
      <c r="E562" s="75" t="s">
        <v>12</v>
      </c>
      <c r="F562" s="87">
        <v>440</v>
      </c>
    </row>
    <row r="563" spans="1:6" ht="24" customHeight="1" x14ac:dyDescent="0.3">
      <c r="A563" s="51" t="s">
        <v>371</v>
      </c>
      <c r="B563" s="76" t="s">
        <v>170</v>
      </c>
      <c r="C563" s="7" t="s">
        <v>18</v>
      </c>
      <c r="D563" s="6" t="s">
        <v>249</v>
      </c>
      <c r="E563" s="77"/>
      <c r="F563" s="88">
        <f>SUM(F564)</f>
        <v>706.4</v>
      </c>
    </row>
    <row r="564" spans="1:6" ht="20.25" x14ac:dyDescent="0.3">
      <c r="A564" s="51" t="s">
        <v>60</v>
      </c>
      <c r="B564" s="76" t="s">
        <v>170</v>
      </c>
      <c r="C564" s="7" t="s">
        <v>18</v>
      </c>
      <c r="D564" s="6" t="s">
        <v>250</v>
      </c>
      <c r="E564" s="77"/>
      <c r="F564" s="88">
        <f>SUM(F565+F567)</f>
        <v>706.4</v>
      </c>
    </row>
    <row r="565" spans="1:6" ht="37.5" x14ac:dyDescent="0.3">
      <c r="A565" s="51" t="s">
        <v>209</v>
      </c>
      <c r="B565" s="76" t="s">
        <v>170</v>
      </c>
      <c r="C565" s="7" t="s">
        <v>18</v>
      </c>
      <c r="D565" s="6" t="s">
        <v>399</v>
      </c>
      <c r="E565" s="77"/>
      <c r="F565" s="88">
        <f>SUM(F566)</f>
        <v>656.4</v>
      </c>
    </row>
    <row r="566" spans="1:6" s="24" customFormat="1" ht="20.25" x14ac:dyDescent="0.3">
      <c r="A566" s="55" t="s">
        <v>180</v>
      </c>
      <c r="B566" s="74" t="s">
        <v>170</v>
      </c>
      <c r="C566" s="6" t="s">
        <v>18</v>
      </c>
      <c r="D566" s="41" t="s">
        <v>399</v>
      </c>
      <c r="E566" s="75" t="s">
        <v>12</v>
      </c>
      <c r="F566" s="87">
        <v>656.4</v>
      </c>
    </row>
    <row r="567" spans="1:6" ht="20.25" x14ac:dyDescent="0.3">
      <c r="A567" s="51" t="s">
        <v>401</v>
      </c>
      <c r="B567" s="76" t="s">
        <v>170</v>
      </c>
      <c r="C567" s="7" t="s">
        <v>18</v>
      </c>
      <c r="D567" s="6" t="s">
        <v>400</v>
      </c>
      <c r="E567" s="77"/>
      <c r="F567" s="88">
        <f>SUM(F568)</f>
        <v>50</v>
      </c>
    </row>
    <row r="568" spans="1:6" s="24" customFormat="1" ht="20.25" x14ac:dyDescent="0.3">
      <c r="A568" s="55" t="s">
        <v>180</v>
      </c>
      <c r="B568" s="74" t="s">
        <v>170</v>
      </c>
      <c r="C568" s="6" t="s">
        <v>18</v>
      </c>
      <c r="D568" s="41" t="s">
        <v>400</v>
      </c>
      <c r="E568" s="75" t="s">
        <v>12</v>
      </c>
      <c r="F568" s="87">
        <v>50</v>
      </c>
    </row>
    <row r="569" spans="1:6" ht="20.25" x14ac:dyDescent="0.3">
      <c r="A569" s="51" t="s">
        <v>342</v>
      </c>
      <c r="B569" s="76" t="s">
        <v>170</v>
      </c>
      <c r="C569" s="7" t="s">
        <v>18</v>
      </c>
      <c r="D569" s="6" t="s">
        <v>204</v>
      </c>
      <c r="E569" s="77"/>
      <c r="F569" s="88">
        <f>SUM(F570+F573+F576)</f>
        <v>79554.100000000006</v>
      </c>
    </row>
    <row r="570" spans="1:6" ht="20.25" x14ac:dyDescent="0.3">
      <c r="A570" s="51" t="s">
        <v>104</v>
      </c>
      <c r="B570" s="76" t="s">
        <v>170</v>
      </c>
      <c r="C570" s="7" t="s">
        <v>18</v>
      </c>
      <c r="D570" s="6" t="s">
        <v>206</v>
      </c>
      <c r="E570" s="77"/>
      <c r="F570" s="88">
        <f>SUM(F571)</f>
        <v>2200</v>
      </c>
    </row>
    <row r="571" spans="1:6" ht="20.25" x14ac:dyDescent="0.3">
      <c r="A571" s="51" t="s">
        <v>390</v>
      </c>
      <c r="B571" s="76" t="s">
        <v>170</v>
      </c>
      <c r="C571" s="7" t="s">
        <v>18</v>
      </c>
      <c r="D571" s="6" t="s">
        <v>207</v>
      </c>
      <c r="E571" s="77"/>
      <c r="F571" s="88">
        <f>SUM(F572)</f>
        <v>2200</v>
      </c>
    </row>
    <row r="572" spans="1:6" s="24" customFormat="1" ht="20.25" x14ac:dyDescent="0.3">
      <c r="A572" s="55" t="s">
        <v>180</v>
      </c>
      <c r="B572" s="74" t="s">
        <v>170</v>
      </c>
      <c r="C572" s="6" t="s">
        <v>18</v>
      </c>
      <c r="D572" s="41" t="s">
        <v>207</v>
      </c>
      <c r="E572" s="75" t="s">
        <v>12</v>
      </c>
      <c r="F572" s="87">
        <v>2200</v>
      </c>
    </row>
    <row r="573" spans="1:6" ht="20.25" x14ac:dyDescent="0.3">
      <c r="A573" s="51" t="s">
        <v>60</v>
      </c>
      <c r="B573" s="76" t="s">
        <v>170</v>
      </c>
      <c r="C573" s="7" t="s">
        <v>18</v>
      </c>
      <c r="D573" s="6" t="s">
        <v>208</v>
      </c>
      <c r="E573" s="77"/>
      <c r="F573" s="88">
        <f>SUM(F574)</f>
        <v>190</v>
      </c>
    </row>
    <row r="574" spans="1:6" ht="20.25" x14ac:dyDescent="0.3">
      <c r="A574" s="51" t="s">
        <v>248</v>
      </c>
      <c r="B574" s="76" t="s">
        <v>170</v>
      </c>
      <c r="C574" s="7" t="s">
        <v>18</v>
      </c>
      <c r="D574" s="6" t="s">
        <v>211</v>
      </c>
      <c r="E574" s="77"/>
      <c r="F574" s="88">
        <f>SUM(F575)</f>
        <v>190</v>
      </c>
    </row>
    <row r="575" spans="1:6" s="24" customFormat="1" ht="20.25" x14ac:dyDescent="0.3">
      <c r="A575" s="55" t="s">
        <v>180</v>
      </c>
      <c r="B575" s="74" t="s">
        <v>170</v>
      </c>
      <c r="C575" s="6" t="s">
        <v>18</v>
      </c>
      <c r="D575" s="41" t="s">
        <v>211</v>
      </c>
      <c r="E575" s="75" t="s">
        <v>12</v>
      </c>
      <c r="F575" s="87">
        <v>190</v>
      </c>
    </row>
    <row r="576" spans="1:6" ht="37.5" x14ac:dyDescent="0.3">
      <c r="A576" s="51" t="s">
        <v>392</v>
      </c>
      <c r="B576" s="76" t="s">
        <v>170</v>
      </c>
      <c r="C576" s="7" t="s">
        <v>18</v>
      </c>
      <c r="D576" s="6" t="s">
        <v>212</v>
      </c>
      <c r="E576" s="77"/>
      <c r="F576" s="88">
        <f>SUM(F577+F579)</f>
        <v>77164.100000000006</v>
      </c>
    </row>
    <row r="577" spans="1:6" ht="37.5" x14ac:dyDescent="0.3">
      <c r="A577" s="51" t="s">
        <v>403</v>
      </c>
      <c r="B577" s="76" t="s">
        <v>170</v>
      </c>
      <c r="C577" s="7" t="s">
        <v>18</v>
      </c>
      <c r="D577" s="6" t="s">
        <v>402</v>
      </c>
      <c r="E577" s="77"/>
      <c r="F577" s="88">
        <f>SUM(F578)</f>
        <v>44938.400000000001</v>
      </c>
    </row>
    <row r="578" spans="1:6" s="24" customFormat="1" ht="20.25" x14ac:dyDescent="0.3">
      <c r="A578" s="55" t="s">
        <v>180</v>
      </c>
      <c r="B578" s="74" t="s">
        <v>170</v>
      </c>
      <c r="C578" s="6" t="s">
        <v>18</v>
      </c>
      <c r="D578" s="41" t="s">
        <v>402</v>
      </c>
      <c r="E578" s="75" t="s">
        <v>12</v>
      </c>
      <c r="F578" s="87">
        <v>44938.400000000001</v>
      </c>
    </row>
    <row r="579" spans="1:6" ht="37.5" x14ac:dyDescent="0.3">
      <c r="A579" s="51" t="s">
        <v>16</v>
      </c>
      <c r="B579" s="76" t="s">
        <v>170</v>
      </c>
      <c r="C579" s="7" t="s">
        <v>18</v>
      </c>
      <c r="D579" s="6" t="s">
        <v>298</v>
      </c>
      <c r="E579" s="77"/>
      <c r="F579" s="88">
        <f>SUM(F580)</f>
        <v>32225.7</v>
      </c>
    </row>
    <row r="580" spans="1:6" s="24" customFormat="1" ht="20.25" x14ac:dyDescent="0.3">
      <c r="A580" s="55" t="s">
        <v>180</v>
      </c>
      <c r="B580" s="74" t="s">
        <v>170</v>
      </c>
      <c r="C580" s="6" t="s">
        <v>18</v>
      </c>
      <c r="D580" s="41" t="s">
        <v>298</v>
      </c>
      <c r="E580" s="75" t="s">
        <v>12</v>
      </c>
      <c r="F580" s="87">
        <v>32225.7</v>
      </c>
    </row>
    <row r="581" spans="1:6" s="9" customFormat="1" ht="20.25" x14ac:dyDescent="0.3">
      <c r="A581" s="45" t="s">
        <v>214</v>
      </c>
      <c r="B581" s="74" t="s">
        <v>170</v>
      </c>
      <c r="C581" s="6" t="s">
        <v>170</v>
      </c>
      <c r="D581" s="6"/>
      <c r="E581" s="75"/>
      <c r="F581" s="87">
        <f>F582+F615</f>
        <v>9082.5</v>
      </c>
    </row>
    <row r="582" spans="1:6" ht="37.5" x14ac:dyDescent="0.3">
      <c r="A582" s="51" t="s">
        <v>387</v>
      </c>
      <c r="B582" s="76" t="s">
        <v>170</v>
      </c>
      <c r="C582" s="7" t="s">
        <v>170</v>
      </c>
      <c r="D582" s="6" t="s">
        <v>203</v>
      </c>
      <c r="E582" s="77"/>
      <c r="F582" s="88">
        <f>F583+F602+F610</f>
        <v>7091.4</v>
      </c>
    </row>
    <row r="583" spans="1:6" ht="20.25" x14ac:dyDescent="0.3">
      <c r="A583" s="51" t="s">
        <v>455</v>
      </c>
      <c r="B583" s="76" t="s">
        <v>170</v>
      </c>
      <c r="C583" s="7" t="s">
        <v>170</v>
      </c>
      <c r="D583" s="41" t="s">
        <v>238</v>
      </c>
      <c r="E583" s="77"/>
      <c r="F583" s="88">
        <f>F587+F584+F596</f>
        <v>5956.4</v>
      </c>
    </row>
    <row r="584" spans="1:6" ht="20.25" x14ac:dyDescent="0.3">
      <c r="A584" s="51" t="s">
        <v>104</v>
      </c>
      <c r="B584" s="76" t="s">
        <v>170</v>
      </c>
      <c r="C584" s="7" t="s">
        <v>170</v>
      </c>
      <c r="D584" s="41" t="s">
        <v>328</v>
      </c>
      <c r="E584" s="77"/>
      <c r="F584" s="88">
        <f>F585</f>
        <v>101</v>
      </c>
    </row>
    <row r="585" spans="1:6" ht="37.5" x14ac:dyDescent="0.3">
      <c r="A585" s="51" t="s">
        <v>658</v>
      </c>
      <c r="B585" s="76" t="s">
        <v>170</v>
      </c>
      <c r="C585" s="7" t="s">
        <v>170</v>
      </c>
      <c r="D585" s="41" t="s">
        <v>657</v>
      </c>
      <c r="E585" s="77"/>
      <c r="F585" s="88">
        <f>SUM(F586)</f>
        <v>101</v>
      </c>
    </row>
    <row r="586" spans="1:6" ht="20.25" x14ac:dyDescent="0.3">
      <c r="A586" s="55" t="s">
        <v>180</v>
      </c>
      <c r="B586" s="76" t="s">
        <v>170</v>
      </c>
      <c r="C586" s="7" t="s">
        <v>170</v>
      </c>
      <c r="D586" s="41" t="s">
        <v>657</v>
      </c>
      <c r="E586" s="75" t="s">
        <v>12</v>
      </c>
      <c r="F586" s="87">
        <v>101</v>
      </c>
    </row>
    <row r="587" spans="1:6" ht="20.25" x14ac:dyDescent="0.3">
      <c r="A587" s="51" t="s">
        <v>648</v>
      </c>
      <c r="B587" s="76" t="s">
        <v>170</v>
      </c>
      <c r="C587" s="7" t="s">
        <v>170</v>
      </c>
      <c r="D587" s="41" t="s">
        <v>623</v>
      </c>
      <c r="E587" s="77"/>
      <c r="F587" s="88">
        <f>F588+F590+F592+F594</f>
        <v>713</v>
      </c>
    </row>
    <row r="588" spans="1:6" ht="37.5" x14ac:dyDescent="0.3">
      <c r="A588" s="55" t="s">
        <v>218</v>
      </c>
      <c r="B588" s="76" t="s">
        <v>170</v>
      </c>
      <c r="C588" s="7" t="s">
        <v>170</v>
      </c>
      <c r="D588" s="41" t="s">
        <v>649</v>
      </c>
      <c r="E588" s="77"/>
      <c r="F588" s="88">
        <f>SUM(F589)</f>
        <v>360</v>
      </c>
    </row>
    <row r="589" spans="1:6" ht="20.25" x14ac:dyDescent="0.3">
      <c r="A589" s="56" t="s">
        <v>25</v>
      </c>
      <c r="B589" s="76" t="s">
        <v>170</v>
      </c>
      <c r="C589" s="7" t="s">
        <v>170</v>
      </c>
      <c r="D589" s="41" t="s">
        <v>649</v>
      </c>
      <c r="E589" s="77" t="s">
        <v>26</v>
      </c>
      <c r="F589" s="87">
        <v>360</v>
      </c>
    </row>
    <row r="590" spans="1:6" ht="20.25" x14ac:dyDescent="0.3">
      <c r="A590" s="55" t="s">
        <v>219</v>
      </c>
      <c r="B590" s="76" t="s">
        <v>170</v>
      </c>
      <c r="C590" s="7" t="s">
        <v>170</v>
      </c>
      <c r="D590" s="41" t="s">
        <v>650</v>
      </c>
      <c r="E590" s="77"/>
      <c r="F590" s="88">
        <f>SUM(F591)</f>
        <v>50</v>
      </c>
    </row>
    <row r="591" spans="1:6" ht="20.25" x14ac:dyDescent="0.3">
      <c r="A591" s="52" t="s">
        <v>67</v>
      </c>
      <c r="B591" s="76" t="s">
        <v>170</v>
      </c>
      <c r="C591" s="7" t="s">
        <v>170</v>
      </c>
      <c r="D591" s="41" t="s">
        <v>650</v>
      </c>
      <c r="E591" s="77" t="s">
        <v>68</v>
      </c>
      <c r="F591" s="87">
        <v>50</v>
      </c>
    </row>
    <row r="592" spans="1:6" ht="37.5" x14ac:dyDescent="0.3">
      <c r="A592" s="55" t="s">
        <v>220</v>
      </c>
      <c r="B592" s="76" t="s">
        <v>170</v>
      </c>
      <c r="C592" s="7" t="s">
        <v>170</v>
      </c>
      <c r="D592" s="41" t="s">
        <v>651</v>
      </c>
      <c r="E592" s="77"/>
      <c r="F592" s="88">
        <f>SUM(F593)</f>
        <v>165</v>
      </c>
    </row>
    <row r="593" spans="1:6" ht="20.25" x14ac:dyDescent="0.3">
      <c r="A593" s="52" t="s">
        <v>67</v>
      </c>
      <c r="B593" s="76" t="s">
        <v>170</v>
      </c>
      <c r="C593" s="7" t="s">
        <v>170</v>
      </c>
      <c r="D593" s="41" t="s">
        <v>651</v>
      </c>
      <c r="E593" s="77" t="s">
        <v>68</v>
      </c>
      <c r="F593" s="87">
        <v>165</v>
      </c>
    </row>
    <row r="594" spans="1:6" ht="56.25" x14ac:dyDescent="0.3">
      <c r="A594" s="55" t="s">
        <v>221</v>
      </c>
      <c r="B594" s="76" t="s">
        <v>170</v>
      </c>
      <c r="C594" s="7" t="s">
        <v>170</v>
      </c>
      <c r="D594" s="41" t="s">
        <v>652</v>
      </c>
      <c r="E594" s="77"/>
      <c r="F594" s="88">
        <f>SUM(F595)</f>
        <v>138</v>
      </c>
    </row>
    <row r="595" spans="1:6" ht="20.25" x14ac:dyDescent="0.3">
      <c r="A595" s="52" t="s">
        <v>67</v>
      </c>
      <c r="B595" s="76" t="s">
        <v>170</v>
      </c>
      <c r="C595" s="7" t="s">
        <v>170</v>
      </c>
      <c r="D595" s="41" t="s">
        <v>652</v>
      </c>
      <c r="E595" s="77" t="s">
        <v>68</v>
      </c>
      <c r="F595" s="87">
        <v>138</v>
      </c>
    </row>
    <row r="596" spans="1:6" ht="20.25" x14ac:dyDescent="0.3">
      <c r="A596" s="66" t="s">
        <v>660</v>
      </c>
      <c r="B596" s="76" t="s">
        <v>170</v>
      </c>
      <c r="C596" s="7" t="s">
        <v>170</v>
      </c>
      <c r="D596" s="41" t="s">
        <v>659</v>
      </c>
      <c r="E596" s="77"/>
      <c r="F596" s="87">
        <f>F597</f>
        <v>5142.3999999999996</v>
      </c>
    </row>
    <row r="597" spans="1:6" ht="37.5" x14ac:dyDescent="0.3">
      <c r="A597" s="67" t="s">
        <v>662</v>
      </c>
      <c r="B597" s="76" t="s">
        <v>170</v>
      </c>
      <c r="C597" s="7" t="s">
        <v>170</v>
      </c>
      <c r="D597" s="41" t="s">
        <v>661</v>
      </c>
      <c r="E597" s="77"/>
      <c r="F597" s="87">
        <f>F598+F600</f>
        <v>5142.3999999999996</v>
      </c>
    </row>
    <row r="598" spans="1:6" ht="75" x14ac:dyDescent="0.3">
      <c r="A598" s="67" t="s">
        <v>664</v>
      </c>
      <c r="B598" s="76" t="s">
        <v>170</v>
      </c>
      <c r="C598" s="7" t="s">
        <v>170</v>
      </c>
      <c r="D598" s="41" t="s">
        <v>663</v>
      </c>
      <c r="E598" s="77"/>
      <c r="F598" s="88">
        <f>SUM(F599)</f>
        <v>619.1</v>
      </c>
    </row>
    <row r="599" spans="1:6" ht="20.25" x14ac:dyDescent="0.3">
      <c r="A599" s="55" t="s">
        <v>180</v>
      </c>
      <c r="B599" s="76" t="s">
        <v>170</v>
      </c>
      <c r="C599" s="7" t="s">
        <v>170</v>
      </c>
      <c r="D599" s="41" t="s">
        <v>663</v>
      </c>
      <c r="E599" s="75" t="s">
        <v>12</v>
      </c>
      <c r="F599" s="87">
        <v>619.1</v>
      </c>
    </row>
    <row r="600" spans="1:6" ht="57.75" customHeight="1" x14ac:dyDescent="0.3">
      <c r="A600" s="67" t="s">
        <v>665</v>
      </c>
      <c r="B600" s="76" t="s">
        <v>170</v>
      </c>
      <c r="C600" s="7" t="s">
        <v>170</v>
      </c>
      <c r="D600" s="41" t="s">
        <v>666</v>
      </c>
      <c r="E600" s="77"/>
      <c r="F600" s="88">
        <f>SUM(F601)</f>
        <v>4523.2999999999993</v>
      </c>
    </row>
    <row r="601" spans="1:6" ht="20.25" x14ac:dyDescent="0.3">
      <c r="A601" s="55" t="s">
        <v>180</v>
      </c>
      <c r="B601" s="76" t="s">
        <v>170</v>
      </c>
      <c r="C601" s="7" t="s">
        <v>170</v>
      </c>
      <c r="D601" s="41" t="s">
        <v>666</v>
      </c>
      <c r="E601" s="75" t="s">
        <v>12</v>
      </c>
      <c r="F601" s="87">
        <v>4523.2999999999993</v>
      </c>
    </row>
    <row r="602" spans="1:6" ht="24" customHeight="1" x14ac:dyDescent="0.3">
      <c r="A602" s="51" t="s">
        <v>371</v>
      </c>
      <c r="B602" s="76" t="s">
        <v>170</v>
      </c>
      <c r="C602" s="7" t="s">
        <v>170</v>
      </c>
      <c r="D602" s="41" t="s">
        <v>249</v>
      </c>
      <c r="E602" s="77"/>
      <c r="F602" s="87">
        <f>F603</f>
        <v>1100</v>
      </c>
    </row>
    <row r="603" spans="1:6" ht="20.25" x14ac:dyDescent="0.3">
      <c r="A603" s="55" t="s">
        <v>60</v>
      </c>
      <c r="B603" s="76" t="s">
        <v>170</v>
      </c>
      <c r="C603" s="7" t="s">
        <v>170</v>
      </c>
      <c r="D603" s="41" t="s">
        <v>250</v>
      </c>
      <c r="E603" s="77"/>
      <c r="F603" s="88">
        <f>F604+F606+F608</f>
        <v>1100</v>
      </c>
    </row>
    <row r="604" spans="1:6" ht="37.5" customHeight="1" x14ac:dyDescent="0.3">
      <c r="A604" s="51" t="s">
        <v>215</v>
      </c>
      <c r="B604" s="76" t="s">
        <v>170</v>
      </c>
      <c r="C604" s="7" t="s">
        <v>170</v>
      </c>
      <c r="D604" s="41" t="s">
        <v>653</v>
      </c>
      <c r="E604" s="77"/>
      <c r="F604" s="88">
        <f>SUM(F605)</f>
        <v>850</v>
      </c>
    </row>
    <row r="605" spans="1:6" s="24" customFormat="1" ht="20.25" x14ac:dyDescent="0.3">
      <c r="A605" s="55" t="s">
        <v>180</v>
      </c>
      <c r="B605" s="76" t="s">
        <v>170</v>
      </c>
      <c r="C605" s="7" t="s">
        <v>170</v>
      </c>
      <c r="D605" s="41" t="s">
        <v>653</v>
      </c>
      <c r="E605" s="77" t="s">
        <v>12</v>
      </c>
      <c r="F605" s="87">
        <v>850</v>
      </c>
    </row>
    <row r="606" spans="1:6" ht="20.25" x14ac:dyDescent="0.3">
      <c r="A606" s="55" t="s">
        <v>216</v>
      </c>
      <c r="B606" s="76" t="s">
        <v>170</v>
      </c>
      <c r="C606" s="7" t="s">
        <v>170</v>
      </c>
      <c r="D606" s="41" t="s">
        <v>654</v>
      </c>
      <c r="E606" s="77"/>
      <c r="F606" s="88">
        <f>SUM(F607)</f>
        <v>200</v>
      </c>
    </row>
    <row r="607" spans="1:6" s="24" customFormat="1" ht="37.5" x14ac:dyDescent="0.3">
      <c r="A607" s="52" t="s">
        <v>21</v>
      </c>
      <c r="B607" s="76" t="s">
        <v>170</v>
      </c>
      <c r="C607" s="7" t="s">
        <v>170</v>
      </c>
      <c r="D607" s="41" t="s">
        <v>654</v>
      </c>
      <c r="E607" s="77" t="s">
        <v>22</v>
      </c>
      <c r="F607" s="87">
        <v>200</v>
      </c>
    </row>
    <row r="608" spans="1:6" ht="37.5" x14ac:dyDescent="0.3">
      <c r="A608" s="55" t="s">
        <v>217</v>
      </c>
      <c r="B608" s="76" t="s">
        <v>170</v>
      </c>
      <c r="C608" s="7" t="s">
        <v>170</v>
      </c>
      <c r="D608" s="41" t="s">
        <v>655</v>
      </c>
      <c r="E608" s="77"/>
      <c r="F608" s="88">
        <f>SUM(F609)</f>
        <v>50</v>
      </c>
    </row>
    <row r="609" spans="1:6" s="24" customFormat="1" ht="37.5" x14ac:dyDescent="0.3">
      <c r="A609" s="52" t="s">
        <v>21</v>
      </c>
      <c r="B609" s="76" t="s">
        <v>170</v>
      </c>
      <c r="C609" s="7" t="s">
        <v>170</v>
      </c>
      <c r="D609" s="41" t="s">
        <v>655</v>
      </c>
      <c r="E609" s="77" t="s">
        <v>22</v>
      </c>
      <c r="F609" s="87">
        <v>50</v>
      </c>
    </row>
    <row r="610" spans="1:6" s="24" customFormat="1" ht="20.25" x14ac:dyDescent="0.3">
      <c r="A610" s="51" t="s">
        <v>342</v>
      </c>
      <c r="B610" s="76" t="s">
        <v>170</v>
      </c>
      <c r="C610" s="7" t="s">
        <v>170</v>
      </c>
      <c r="D610" s="41" t="s">
        <v>204</v>
      </c>
      <c r="E610" s="77"/>
      <c r="F610" s="87">
        <f>F611</f>
        <v>35</v>
      </c>
    </row>
    <row r="611" spans="1:6" ht="20.25" x14ac:dyDescent="0.3">
      <c r="A611" s="55" t="s">
        <v>17</v>
      </c>
      <c r="B611" s="76" t="s">
        <v>170</v>
      </c>
      <c r="C611" s="7" t="s">
        <v>170</v>
      </c>
      <c r="D611" s="41" t="s">
        <v>234</v>
      </c>
      <c r="E611" s="77"/>
      <c r="F611" s="88">
        <f>F612</f>
        <v>35</v>
      </c>
    </row>
    <row r="612" spans="1:6" ht="37.5" x14ac:dyDescent="0.3">
      <c r="A612" s="55" t="s">
        <v>222</v>
      </c>
      <c r="B612" s="76" t="s">
        <v>170</v>
      </c>
      <c r="C612" s="7" t="s">
        <v>170</v>
      </c>
      <c r="D612" s="41" t="s">
        <v>656</v>
      </c>
      <c r="E612" s="77"/>
      <c r="F612" s="88">
        <f>SUM(+F613+F614)</f>
        <v>35</v>
      </c>
    </row>
    <row r="613" spans="1:6" s="24" customFormat="1" ht="37.5" x14ac:dyDescent="0.3">
      <c r="A613" s="52" t="s">
        <v>21</v>
      </c>
      <c r="B613" s="76" t="s">
        <v>170</v>
      </c>
      <c r="C613" s="7" t="s">
        <v>170</v>
      </c>
      <c r="D613" s="41" t="s">
        <v>656</v>
      </c>
      <c r="E613" s="77" t="s">
        <v>22</v>
      </c>
      <c r="F613" s="87">
        <v>15</v>
      </c>
    </row>
    <row r="614" spans="1:6" s="24" customFormat="1" ht="20.25" x14ac:dyDescent="0.3">
      <c r="A614" s="52" t="s">
        <v>67</v>
      </c>
      <c r="B614" s="76" t="s">
        <v>170</v>
      </c>
      <c r="C614" s="7" t="s">
        <v>170</v>
      </c>
      <c r="D614" s="41" t="s">
        <v>656</v>
      </c>
      <c r="E614" s="77" t="s">
        <v>68</v>
      </c>
      <c r="F614" s="87">
        <v>20</v>
      </c>
    </row>
    <row r="615" spans="1:6" ht="56.25" x14ac:dyDescent="0.3">
      <c r="A615" s="55" t="s">
        <v>340</v>
      </c>
      <c r="B615" s="76" t="s">
        <v>170</v>
      </c>
      <c r="C615" s="7" t="s">
        <v>170</v>
      </c>
      <c r="D615" s="8" t="s">
        <v>6</v>
      </c>
      <c r="E615" s="77"/>
      <c r="F615" s="88">
        <f>SUM(F616)</f>
        <v>1991.1</v>
      </c>
    </row>
    <row r="616" spans="1:6" ht="24" customHeight="1" x14ac:dyDescent="0.3">
      <c r="A616" s="55" t="s">
        <v>371</v>
      </c>
      <c r="B616" s="76" t="s">
        <v>170</v>
      </c>
      <c r="C616" s="7" t="s">
        <v>170</v>
      </c>
      <c r="D616" s="8" t="s">
        <v>7</v>
      </c>
      <c r="E616" s="77"/>
      <c r="F616" s="88">
        <f>SUM(F617)</f>
        <v>1991.1</v>
      </c>
    </row>
    <row r="617" spans="1:6" ht="22.5" customHeight="1" x14ac:dyDescent="0.3">
      <c r="A617" s="55" t="s">
        <v>8</v>
      </c>
      <c r="B617" s="76" t="s">
        <v>170</v>
      </c>
      <c r="C617" s="7" t="s">
        <v>170</v>
      </c>
      <c r="D617" s="8" t="s">
        <v>9</v>
      </c>
      <c r="E617" s="77"/>
      <c r="F617" s="88">
        <f>+F618</f>
        <v>1991.1</v>
      </c>
    </row>
    <row r="618" spans="1:6" ht="56.25" x14ac:dyDescent="0.3">
      <c r="A618" s="55" t="s">
        <v>223</v>
      </c>
      <c r="B618" s="76" t="s">
        <v>170</v>
      </c>
      <c r="C618" s="7" t="s">
        <v>170</v>
      </c>
      <c r="D618" s="8" t="s">
        <v>224</v>
      </c>
      <c r="E618" s="77"/>
      <c r="F618" s="88">
        <f>SUM(F619)</f>
        <v>1991.1</v>
      </c>
    </row>
    <row r="619" spans="1:6" s="24" customFormat="1" ht="56.25" x14ac:dyDescent="0.3">
      <c r="A619" s="55" t="s">
        <v>86</v>
      </c>
      <c r="B619" s="76" t="s">
        <v>170</v>
      </c>
      <c r="C619" s="7" t="s">
        <v>170</v>
      </c>
      <c r="D619" s="8" t="s">
        <v>224</v>
      </c>
      <c r="E619" s="77" t="s">
        <v>87</v>
      </c>
      <c r="F619" s="87">
        <v>1991.1</v>
      </c>
    </row>
    <row r="620" spans="1:6" s="9" customFormat="1" ht="20.25" x14ac:dyDescent="0.3">
      <c r="A620" s="45" t="s">
        <v>225</v>
      </c>
      <c r="B620" s="74" t="s">
        <v>170</v>
      </c>
      <c r="C620" s="6" t="s">
        <v>122</v>
      </c>
      <c r="D620" s="6"/>
      <c r="E620" s="75"/>
      <c r="F620" s="87">
        <f>+F621+F666+F661+F656</f>
        <v>51947.6</v>
      </c>
    </row>
    <row r="621" spans="1:6" ht="37.5" x14ac:dyDescent="0.3">
      <c r="A621" s="51" t="s">
        <v>426</v>
      </c>
      <c r="B621" s="74" t="s">
        <v>170</v>
      </c>
      <c r="C621" s="6" t="s">
        <v>122</v>
      </c>
      <c r="D621" s="6" t="s">
        <v>183</v>
      </c>
      <c r="E621" s="75"/>
      <c r="F621" s="87">
        <f>F622+F628</f>
        <v>51242.2</v>
      </c>
    </row>
    <row r="622" spans="1:6" ht="20.25" x14ac:dyDescent="0.3">
      <c r="A622" s="51" t="s">
        <v>455</v>
      </c>
      <c r="B622" s="74" t="s">
        <v>170</v>
      </c>
      <c r="C622" s="6" t="s">
        <v>122</v>
      </c>
      <c r="D622" s="41" t="s">
        <v>173</v>
      </c>
      <c r="E622" s="75"/>
      <c r="F622" s="87">
        <f>SUM(F623)</f>
        <v>12657.2</v>
      </c>
    </row>
    <row r="623" spans="1:6" ht="20.25" x14ac:dyDescent="0.3">
      <c r="A623" s="51" t="s">
        <v>17</v>
      </c>
      <c r="B623" s="74" t="s">
        <v>170</v>
      </c>
      <c r="C623" s="6" t="s">
        <v>122</v>
      </c>
      <c r="D623" s="41" t="s">
        <v>179</v>
      </c>
      <c r="E623" s="75"/>
      <c r="F623" s="87">
        <f>SUM(F624+F626)</f>
        <v>12657.2</v>
      </c>
    </row>
    <row r="624" spans="1:6" ht="56.25" x14ac:dyDescent="0.3">
      <c r="A624" s="64" t="s">
        <v>193</v>
      </c>
      <c r="B624" s="74" t="s">
        <v>170</v>
      </c>
      <c r="C624" s="6" t="s">
        <v>122</v>
      </c>
      <c r="D624" s="41" t="s">
        <v>444</v>
      </c>
      <c r="E624" s="75"/>
      <c r="F624" s="87">
        <f>+F625</f>
        <v>8132.6</v>
      </c>
    </row>
    <row r="625" spans="1:6" s="24" customFormat="1" ht="20.25" x14ac:dyDescent="0.3">
      <c r="A625" s="47" t="s">
        <v>337</v>
      </c>
      <c r="B625" s="74" t="s">
        <v>170</v>
      </c>
      <c r="C625" s="6" t="s">
        <v>122</v>
      </c>
      <c r="D625" s="41" t="s">
        <v>444</v>
      </c>
      <c r="E625" s="75" t="s">
        <v>338</v>
      </c>
      <c r="F625" s="87">
        <v>8132.6</v>
      </c>
    </row>
    <row r="626" spans="1:6" ht="37.5" x14ac:dyDescent="0.3">
      <c r="A626" s="64" t="s">
        <v>194</v>
      </c>
      <c r="B626" s="74" t="s">
        <v>170</v>
      </c>
      <c r="C626" s="6" t="s">
        <v>122</v>
      </c>
      <c r="D626" s="41" t="s">
        <v>181</v>
      </c>
      <c r="E626" s="75"/>
      <c r="F626" s="87">
        <f>+F627</f>
        <v>4524.5999999999995</v>
      </c>
    </row>
    <row r="627" spans="1:6" s="24" customFormat="1" ht="20.25" x14ac:dyDescent="0.3">
      <c r="A627" s="47" t="s">
        <v>337</v>
      </c>
      <c r="B627" s="74" t="s">
        <v>170</v>
      </c>
      <c r="C627" s="6" t="s">
        <v>122</v>
      </c>
      <c r="D627" s="41" t="s">
        <v>181</v>
      </c>
      <c r="E627" s="75" t="s">
        <v>338</v>
      </c>
      <c r="F627" s="87">
        <v>4524.5999999999995</v>
      </c>
    </row>
    <row r="628" spans="1:6" ht="20.25" x14ac:dyDescent="0.3">
      <c r="A628" s="51" t="s">
        <v>342</v>
      </c>
      <c r="B628" s="74" t="s">
        <v>170</v>
      </c>
      <c r="C628" s="6" t="s">
        <v>122</v>
      </c>
      <c r="D628" s="41" t="s">
        <v>196</v>
      </c>
      <c r="E628" s="75"/>
      <c r="F628" s="87">
        <f>SUM(F629+F636+F644)</f>
        <v>38585</v>
      </c>
    </row>
    <row r="629" spans="1:6" ht="20.25" x14ac:dyDescent="0.3">
      <c r="A629" s="51" t="s">
        <v>60</v>
      </c>
      <c r="B629" s="74" t="s">
        <v>170</v>
      </c>
      <c r="C629" s="6" t="s">
        <v>122</v>
      </c>
      <c r="D629" s="41" t="s">
        <v>197</v>
      </c>
      <c r="E629" s="75"/>
      <c r="F629" s="87">
        <f>F630+F634</f>
        <v>4134.5</v>
      </c>
    </row>
    <row r="630" spans="1:6" ht="37.5" x14ac:dyDescent="0.3">
      <c r="A630" s="51" t="s">
        <v>226</v>
      </c>
      <c r="B630" s="74" t="s">
        <v>170</v>
      </c>
      <c r="C630" s="6" t="s">
        <v>122</v>
      </c>
      <c r="D630" s="41" t="s">
        <v>459</v>
      </c>
      <c r="E630" s="75"/>
      <c r="F630" s="87">
        <f>SUM(F631:F633)</f>
        <v>329.8</v>
      </c>
    </row>
    <row r="631" spans="1:6" s="24" customFormat="1" ht="20.25" x14ac:dyDescent="0.3">
      <c r="A631" s="47" t="s">
        <v>63</v>
      </c>
      <c r="B631" s="74" t="s">
        <v>170</v>
      </c>
      <c r="C631" s="6" t="s">
        <v>122</v>
      </c>
      <c r="D631" s="41" t="s">
        <v>459</v>
      </c>
      <c r="E631" s="75" t="s">
        <v>64</v>
      </c>
      <c r="F631" s="87">
        <v>50</v>
      </c>
    </row>
    <row r="632" spans="1:6" s="24" customFormat="1" ht="37.5" x14ac:dyDescent="0.3">
      <c r="A632" s="47" t="s">
        <v>21</v>
      </c>
      <c r="B632" s="74" t="s">
        <v>170</v>
      </c>
      <c r="C632" s="6" t="s">
        <v>122</v>
      </c>
      <c r="D632" s="41" t="s">
        <v>459</v>
      </c>
      <c r="E632" s="75" t="s">
        <v>22</v>
      </c>
      <c r="F632" s="87">
        <v>164.8</v>
      </c>
    </row>
    <row r="633" spans="1:6" s="24" customFormat="1" ht="20.25" x14ac:dyDescent="0.3">
      <c r="A633" s="62" t="s">
        <v>67</v>
      </c>
      <c r="B633" s="74" t="s">
        <v>170</v>
      </c>
      <c r="C633" s="6" t="s">
        <v>122</v>
      </c>
      <c r="D633" s="41" t="s">
        <v>459</v>
      </c>
      <c r="E633" s="75" t="s">
        <v>68</v>
      </c>
      <c r="F633" s="87">
        <v>115</v>
      </c>
    </row>
    <row r="634" spans="1:6" ht="20.25" x14ac:dyDescent="0.3">
      <c r="A634" s="63" t="s">
        <v>227</v>
      </c>
      <c r="B634" s="74" t="s">
        <v>170</v>
      </c>
      <c r="C634" s="6" t="s">
        <v>122</v>
      </c>
      <c r="D634" s="41" t="s">
        <v>460</v>
      </c>
      <c r="E634" s="75"/>
      <c r="F634" s="87">
        <f>SUM(F635)</f>
        <v>3804.7</v>
      </c>
    </row>
    <row r="635" spans="1:6" s="24" customFormat="1" ht="20.25" x14ac:dyDescent="0.3">
      <c r="A635" s="55" t="s">
        <v>180</v>
      </c>
      <c r="B635" s="74" t="s">
        <v>170</v>
      </c>
      <c r="C635" s="6" t="s">
        <v>122</v>
      </c>
      <c r="D635" s="41" t="s">
        <v>460</v>
      </c>
      <c r="E635" s="75" t="s">
        <v>12</v>
      </c>
      <c r="F635" s="87">
        <v>3804.7</v>
      </c>
    </row>
    <row r="636" spans="1:6" ht="37.5" x14ac:dyDescent="0.3">
      <c r="A636" s="46" t="s">
        <v>14</v>
      </c>
      <c r="B636" s="74" t="s">
        <v>170</v>
      </c>
      <c r="C636" s="6" t="s">
        <v>122</v>
      </c>
      <c r="D636" s="41" t="s">
        <v>199</v>
      </c>
      <c r="E636" s="75"/>
      <c r="F636" s="87">
        <f>F637+F639+F642</f>
        <v>15755.4</v>
      </c>
    </row>
    <row r="637" spans="1:6" ht="20.25" x14ac:dyDescent="0.3">
      <c r="A637" s="46" t="s">
        <v>339</v>
      </c>
      <c r="B637" s="74" t="s">
        <v>170</v>
      </c>
      <c r="C637" s="6" t="s">
        <v>122</v>
      </c>
      <c r="D637" s="41" t="s">
        <v>465</v>
      </c>
      <c r="E637" s="75"/>
      <c r="F637" s="87">
        <f>+F638</f>
        <v>1826.7</v>
      </c>
    </row>
    <row r="638" spans="1:6" s="24" customFormat="1" ht="20.25" x14ac:dyDescent="0.3">
      <c r="A638" s="47" t="s">
        <v>337</v>
      </c>
      <c r="B638" s="74" t="s">
        <v>170</v>
      </c>
      <c r="C638" s="6" t="s">
        <v>122</v>
      </c>
      <c r="D638" s="6" t="s">
        <v>465</v>
      </c>
      <c r="E638" s="75" t="s">
        <v>338</v>
      </c>
      <c r="F638" s="87">
        <v>1826.7</v>
      </c>
    </row>
    <row r="639" spans="1:6" ht="20.25" x14ac:dyDescent="0.3">
      <c r="A639" s="46" t="s">
        <v>228</v>
      </c>
      <c r="B639" s="74" t="s">
        <v>170</v>
      </c>
      <c r="C639" s="6" t="s">
        <v>122</v>
      </c>
      <c r="D639" s="41" t="s">
        <v>461</v>
      </c>
      <c r="E639" s="75"/>
      <c r="F639" s="87">
        <f>+F640+F641</f>
        <v>9574.7999999999993</v>
      </c>
    </row>
    <row r="640" spans="1:6" s="24" customFormat="1" ht="20.25" x14ac:dyDescent="0.3">
      <c r="A640" s="47" t="s">
        <v>36</v>
      </c>
      <c r="B640" s="74" t="s">
        <v>170</v>
      </c>
      <c r="C640" s="6" t="s">
        <v>122</v>
      </c>
      <c r="D640" s="6" t="s">
        <v>461</v>
      </c>
      <c r="E640" s="75" t="s">
        <v>37</v>
      </c>
      <c r="F640" s="87">
        <v>8687</v>
      </c>
    </row>
    <row r="641" spans="1:6" s="24" customFormat="1" ht="37.5" x14ac:dyDescent="0.3">
      <c r="A641" s="47" t="s">
        <v>21</v>
      </c>
      <c r="B641" s="74" t="s">
        <v>170</v>
      </c>
      <c r="C641" s="6" t="s">
        <v>122</v>
      </c>
      <c r="D641" s="6" t="s">
        <v>461</v>
      </c>
      <c r="E641" s="75" t="s">
        <v>22</v>
      </c>
      <c r="F641" s="87">
        <v>887.80000000000007</v>
      </c>
    </row>
    <row r="642" spans="1:6" ht="37.5" x14ac:dyDescent="0.3">
      <c r="A642" s="46" t="s">
        <v>16</v>
      </c>
      <c r="B642" s="74" t="s">
        <v>170</v>
      </c>
      <c r="C642" s="6" t="s">
        <v>122</v>
      </c>
      <c r="D642" s="6" t="s">
        <v>304</v>
      </c>
      <c r="E642" s="75" t="s">
        <v>20</v>
      </c>
      <c r="F642" s="87">
        <f>+F643</f>
        <v>4353.8999999999996</v>
      </c>
    </row>
    <row r="643" spans="1:6" s="24" customFormat="1" ht="20.25" x14ac:dyDescent="0.3">
      <c r="A643" s="47" t="s">
        <v>36</v>
      </c>
      <c r="B643" s="76" t="s">
        <v>170</v>
      </c>
      <c r="C643" s="7" t="s">
        <v>122</v>
      </c>
      <c r="D643" s="7" t="s">
        <v>304</v>
      </c>
      <c r="E643" s="77" t="s">
        <v>37</v>
      </c>
      <c r="F643" s="87">
        <v>4353.8999999999996</v>
      </c>
    </row>
    <row r="644" spans="1:6" ht="20.25" x14ac:dyDescent="0.3">
      <c r="A644" s="51" t="s">
        <v>99</v>
      </c>
      <c r="B644" s="74" t="s">
        <v>170</v>
      </c>
      <c r="C644" s="6" t="s">
        <v>122</v>
      </c>
      <c r="D644" s="41" t="s">
        <v>436</v>
      </c>
      <c r="E644" s="75"/>
      <c r="F644" s="87">
        <f>F645+F647+F649+F651+F653</f>
        <v>18695.099999999999</v>
      </c>
    </row>
    <row r="645" spans="1:6" ht="20.25" x14ac:dyDescent="0.3">
      <c r="A645" s="51" t="s">
        <v>486</v>
      </c>
      <c r="B645" s="74" t="s">
        <v>170</v>
      </c>
      <c r="C645" s="6" t="s">
        <v>122</v>
      </c>
      <c r="D645" s="41" t="s">
        <v>462</v>
      </c>
      <c r="E645" s="75"/>
      <c r="F645" s="87">
        <f>+F646</f>
        <v>3240</v>
      </c>
    </row>
    <row r="646" spans="1:6" s="24" customFormat="1" ht="37.5" x14ac:dyDescent="0.3">
      <c r="A646" s="47" t="s">
        <v>191</v>
      </c>
      <c r="B646" s="74" t="s">
        <v>170</v>
      </c>
      <c r="C646" s="6" t="s">
        <v>122</v>
      </c>
      <c r="D646" s="41" t="s">
        <v>462</v>
      </c>
      <c r="E646" s="75" t="s">
        <v>192</v>
      </c>
      <c r="F646" s="87">
        <v>3240</v>
      </c>
    </row>
    <row r="647" spans="1:6" ht="20.25" x14ac:dyDescent="0.3">
      <c r="A647" s="51" t="s">
        <v>229</v>
      </c>
      <c r="B647" s="74" t="s">
        <v>170</v>
      </c>
      <c r="C647" s="6" t="s">
        <v>122</v>
      </c>
      <c r="D647" s="41" t="s">
        <v>463</v>
      </c>
      <c r="E647" s="75"/>
      <c r="F647" s="87">
        <f>+F648</f>
        <v>578.79999999999995</v>
      </c>
    </row>
    <row r="648" spans="1:6" s="24" customFormat="1" ht="37.5" x14ac:dyDescent="0.3">
      <c r="A648" s="47" t="s">
        <v>191</v>
      </c>
      <c r="B648" s="74" t="s">
        <v>170</v>
      </c>
      <c r="C648" s="6" t="s">
        <v>122</v>
      </c>
      <c r="D648" s="41" t="s">
        <v>463</v>
      </c>
      <c r="E648" s="75" t="s">
        <v>192</v>
      </c>
      <c r="F648" s="87">
        <v>578.79999999999995</v>
      </c>
    </row>
    <row r="649" spans="1:6" ht="20.25" x14ac:dyDescent="0.3">
      <c r="A649" s="51" t="s">
        <v>230</v>
      </c>
      <c r="B649" s="74" t="s">
        <v>170</v>
      </c>
      <c r="C649" s="6" t="s">
        <v>122</v>
      </c>
      <c r="D649" s="41" t="s">
        <v>464</v>
      </c>
      <c r="E649" s="75"/>
      <c r="F649" s="87">
        <f>+F650</f>
        <v>200</v>
      </c>
    </row>
    <row r="650" spans="1:6" s="24" customFormat="1" ht="37.5" x14ac:dyDescent="0.3">
      <c r="A650" s="47" t="s">
        <v>191</v>
      </c>
      <c r="B650" s="74" t="s">
        <v>170</v>
      </c>
      <c r="C650" s="6" t="s">
        <v>122</v>
      </c>
      <c r="D650" s="41" t="s">
        <v>464</v>
      </c>
      <c r="E650" s="75" t="s">
        <v>192</v>
      </c>
      <c r="F650" s="87">
        <v>200</v>
      </c>
    </row>
    <row r="651" spans="1:6" ht="20.25" x14ac:dyDescent="0.3">
      <c r="A651" s="51" t="s">
        <v>231</v>
      </c>
      <c r="B651" s="74" t="s">
        <v>170</v>
      </c>
      <c r="C651" s="6" t="s">
        <v>122</v>
      </c>
      <c r="D651" s="41" t="s">
        <v>685</v>
      </c>
      <c r="E651" s="75"/>
      <c r="F651" s="87">
        <f>+F652</f>
        <v>505.8</v>
      </c>
    </row>
    <row r="652" spans="1:6" s="24" customFormat="1" ht="20.25" x14ac:dyDescent="0.3">
      <c r="A652" s="47" t="s">
        <v>232</v>
      </c>
      <c r="B652" s="74" t="s">
        <v>170</v>
      </c>
      <c r="C652" s="6" t="s">
        <v>122</v>
      </c>
      <c r="D652" s="41" t="s">
        <v>685</v>
      </c>
      <c r="E652" s="75" t="s">
        <v>233</v>
      </c>
      <c r="F652" s="87">
        <v>505.8</v>
      </c>
    </row>
    <row r="653" spans="1:6" ht="24" customHeight="1" x14ac:dyDescent="0.3">
      <c r="A653" s="51" t="s">
        <v>457</v>
      </c>
      <c r="B653" s="74" t="s">
        <v>170</v>
      </c>
      <c r="C653" s="6" t="s">
        <v>122</v>
      </c>
      <c r="D653" s="41" t="s">
        <v>458</v>
      </c>
      <c r="E653" s="75"/>
      <c r="F653" s="87">
        <f>+F655+F654</f>
        <v>14170.5</v>
      </c>
    </row>
    <row r="654" spans="1:6" s="24" customFormat="1" ht="20.25" x14ac:dyDescent="0.3">
      <c r="A654" s="47" t="s">
        <v>36</v>
      </c>
      <c r="B654" s="74" t="s">
        <v>170</v>
      </c>
      <c r="C654" s="6" t="s">
        <v>122</v>
      </c>
      <c r="D654" s="41" t="s">
        <v>458</v>
      </c>
      <c r="E654" s="75" t="s">
        <v>37</v>
      </c>
      <c r="F654" s="87">
        <v>465.1</v>
      </c>
    </row>
    <row r="655" spans="1:6" s="24" customFormat="1" ht="20.25" x14ac:dyDescent="0.3">
      <c r="A655" s="47" t="s">
        <v>337</v>
      </c>
      <c r="B655" s="74" t="s">
        <v>170</v>
      </c>
      <c r="C655" s="6" t="s">
        <v>122</v>
      </c>
      <c r="D655" s="41" t="s">
        <v>458</v>
      </c>
      <c r="E655" s="75" t="s">
        <v>338</v>
      </c>
      <c r="F655" s="87">
        <v>13705.4</v>
      </c>
    </row>
    <row r="656" spans="1:6" ht="37.5" x14ac:dyDescent="0.3">
      <c r="A656" s="51" t="s">
        <v>387</v>
      </c>
      <c r="B656" s="76" t="s">
        <v>170</v>
      </c>
      <c r="C656" s="7" t="s">
        <v>122</v>
      </c>
      <c r="D656" s="6" t="s">
        <v>203</v>
      </c>
      <c r="E656" s="77"/>
      <c r="F656" s="88">
        <f>SUM(F657)</f>
        <v>180</v>
      </c>
    </row>
    <row r="657" spans="1:6" ht="20.25" x14ac:dyDescent="0.3">
      <c r="A657" s="50" t="s">
        <v>342</v>
      </c>
      <c r="B657" s="76" t="s">
        <v>170</v>
      </c>
      <c r="C657" s="7" t="s">
        <v>122</v>
      </c>
      <c r="D657" s="6" t="s">
        <v>204</v>
      </c>
      <c r="E657" s="77"/>
      <c r="F657" s="87">
        <f>SUM(F658)</f>
        <v>180</v>
      </c>
    </row>
    <row r="658" spans="1:6" ht="20.25" x14ac:dyDescent="0.3">
      <c r="A658" s="53" t="s">
        <v>17</v>
      </c>
      <c r="B658" s="76" t="s">
        <v>170</v>
      </c>
      <c r="C658" s="7" t="s">
        <v>122</v>
      </c>
      <c r="D658" s="6" t="s">
        <v>234</v>
      </c>
      <c r="E658" s="77"/>
      <c r="F658" s="87">
        <f>SUM(F659)</f>
        <v>180</v>
      </c>
    </row>
    <row r="659" spans="1:6" ht="24.75" customHeight="1" x14ac:dyDescent="0.3">
      <c r="A659" s="53" t="s">
        <v>424</v>
      </c>
      <c r="B659" s="76" t="s">
        <v>170</v>
      </c>
      <c r="C659" s="7" t="s">
        <v>122</v>
      </c>
      <c r="D659" s="6" t="s">
        <v>235</v>
      </c>
      <c r="E659" s="77"/>
      <c r="F659" s="87">
        <f>SUM(F660)</f>
        <v>180</v>
      </c>
    </row>
    <row r="660" spans="1:6" s="24" customFormat="1" ht="37.5" x14ac:dyDescent="0.3">
      <c r="A660" s="62" t="s">
        <v>191</v>
      </c>
      <c r="B660" s="76" t="s">
        <v>170</v>
      </c>
      <c r="C660" s="7" t="s">
        <v>122</v>
      </c>
      <c r="D660" s="6" t="s">
        <v>235</v>
      </c>
      <c r="E660" s="77" t="s">
        <v>192</v>
      </c>
      <c r="F660" s="87">
        <v>180</v>
      </c>
    </row>
    <row r="661" spans="1:6" ht="56.25" x14ac:dyDescent="0.3">
      <c r="A661" s="46" t="s">
        <v>487</v>
      </c>
      <c r="B661" s="76" t="s">
        <v>170</v>
      </c>
      <c r="C661" s="7" t="s">
        <v>122</v>
      </c>
      <c r="D661" s="6" t="s">
        <v>83</v>
      </c>
      <c r="E661" s="75"/>
      <c r="F661" s="87">
        <f>F662</f>
        <v>125.4</v>
      </c>
    </row>
    <row r="662" spans="1:6" ht="20.25" x14ac:dyDescent="0.3">
      <c r="A662" s="51" t="s">
        <v>342</v>
      </c>
      <c r="B662" s="76" t="s">
        <v>170</v>
      </c>
      <c r="C662" s="7" t="s">
        <v>122</v>
      </c>
      <c r="D662" s="32" t="s">
        <v>497</v>
      </c>
      <c r="E662" s="75"/>
      <c r="F662" s="87">
        <f>F663</f>
        <v>125.4</v>
      </c>
    </row>
    <row r="663" spans="1:6" ht="20.25" x14ac:dyDescent="0.3">
      <c r="A663" s="51" t="s">
        <v>496</v>
      </c>
      <c r="B663" s="76" t="s">
        <v>170</v>
      </c>
      <c r="C663" s="7" t="s">
        <v>122</v>
      </c>
      <c r="D663" s="32" t="s">
        <v>498</v>
      </c>
      <c r="E663" s="75"/>
      <c r="F663" s="87">
        <f>F664</f>
        <v>125.4</v>
      </c>
    </row>
    <row r="664" spans="1:6" ht="37.5" x14ac:dyDescent="0.3">
      <c r="A664" s="46" t="s">
        <v>101</v>
      </c>
      <c r="B664" s="76" t="s">
        <v>170</v>
      </c>
      <c r="C664" s="7" t="s">
        <v>122</v>
      </c>
      <c r="D664" s="41" t="s">
        <v>511</v>
      </c>
      <c r="E664" s="77"/>
      <c r="F664" s="87">
        <f>+F665</f>
        <v>125.4</v>
      </c>
    </row>
    <row r="665" spans="1:6" s="24" customFormat="1" ht="20.25" x14ac:dyDescent="0.3">
      <c r="A665" s="55" t="s">
        <v>180</v>
      </c>
      <c r="B665" s="76" t="s">
        <v>170</v>
      </c>
      <c r="C665" s="7" t="s">
        <v>122</v>
      </c>
      <c r="D665" s="41" t="s">
        <v>511</v>
      </c>
      <c r="E665" s="75" t="s">
        <v>12</v>
      </c>
      <c r="F665" s="87">
        <v>125.4</v>
      </c>
    </row>
    <row r="666" spans="1:6" ht="56.25" x14ac:dyDescent="0.3">
      <c r="A666" s="48" t="s">
        <v>340</v>
      </c>
      <c r="B666" s="74" t="s">
        <v>170</v>
      </c>
      <c r="C666" s="6" t="s">
        <v>122</v>
      </c>
      <c r="D666" s="6" t="s">
        <v>6</v>
      </c>
      <c r="E666" s="75"/>
      <c r="F666" s="87">
        <f>+F667</f>
        <v>400</v>
      </c>
    </row>
    <row r="667" spans="1:6" ht="20.25" x14ac:dyDescent="0.3">
      <c r="A667" s="46" t="s">
        <v>342</v>
      </c>
      <c r="B667" s="76" t="s">
        <v>170</v>
      </c>
      <c r="C667" s="7" t="s">
        <v>122</v>
      </c>
      <c r="D667" s="7" t="s">
        <v>341</v>
      </c>
      <c r="E667" s="77"/>
      <c r="F667" s="87">
        <f>+F668</f>
        <v>400</v>
      </c>
    </row>
    <row r="668" spans="1:6" ht="37.5" x14ac:dyDescent="0.3">
      <c r="A668" s="46" t="s">
        <v>65</v>
      </c>
      <c r="B668" s="74" t="s">
        <v>170</v>
      </c>
      <c r="C668" s="6" t="s">
        <v>122</v>
      </c>
      <c r="D668" s="6" t="s">
        <v>346</v>
      </c>
      <c r="E668" s="75" t="s">
        <v>20</v>
      </c>
      <c r="F668" s="87">
        <f>+F669</f>
        <v>400</v>
      </c>
    </row>
    <row r="669" spans="1:6" ht="37.5" x14ac:dyDescent="0.3">
      <c r="A669" s="46" t="s">
        <v>348</v>
      </c>
      <c r="B669" s="74" t="s">
        <v>170</v>
      </c>
      <c r="C669" s="6" t="s">
        <v>122</v>
      </c>
      <c r="D669" s="6" t="s">
        <v>347</v>
      </c>
      <c r="E669" s="75"/>
      <c r="F669" s="87">
        <f>+F670</f>
        <v>400</v>
      </c>
    </row>
    <row r="670" spans="1:6" s="24" customFormat="1" ht="37.5" x14ac:dyDescent="0.3">
      <c r="A670" s="47" t="s">
        <v>21</v>
      </c>
      <c r="B670" s="76" t="s">
        <v>170</v>
      </c>
      <c r="C670" s="7" t="s">
        <v>122</v>
      </c>
      <c r="D670" s="7" t="s">
        <v>347</v>
      </c>
      <c r="E670" s="77" t="s">
        <v>22</v>
      </c>
      <c r="F670" s="87">
        <v>400</v>
      </c>
    </row>
    <row r="671" spans="1:6" s="22" customFormat="1" ht="33" customHeight="1" x14ac:dyDescent="0.3">
      <c r="A671" s="68" t="s">
        <v>236</v>
      </c>
      <c r="B671" s="85" t="s">
        <v>113</v>
      </c>
      <c r="C671" s="17" t="s">
        <v>0</v>
      </c>
      <c r="D671" s="17"/>
      <c r="E671" s="83"/>
      <c r="F671" s="91">
        <f>SUM(F672+F733)</f>
        <v>223276.9</v>
      </c>
    </row>
    <row r="672" spans="1:6" s="9" customFormat="1" ht="20.25" x14ac:dyDescent="0.3">
      <c r="A672" s="48" t="s">
        <v>237</v>
      </c>
      <c r="B672" s="76" t="s">
        <v>113</v>
      </c>
      <c r="C672" s="7" t="s">
        <v>11</v>
      </c>
      <c r="D672" s="7"/>
      <c r="E672" s="77"/>
      <c r="F672" s="88">
        <f>SUM(F673+F724)</f>
        <v>212013</v>
      </c>
    </row>
    <row r="673" spans="1:6" s="9" customFormat="1" ht="37.5" x14ac:dyDescent="0.3">
      <c r="A673" s="51" t="s">
        <v>387</v>
      </c>
      <c r="B673" s="76" t="s">
        <v>113</v>
      </c>
      <c r="C673" s="7" t="s">
        <v>11</v>
      </c>
      <c r="D673" s="12" t="s">
        <v>203</v>
      </c>
      <c r="E673" s="77"/>
      <c r="F673" s="88">
        <f>SUM(F674+F698+F708)</f>
        <v>211682</v>
      </c>
    </row>
    <row r="674" spans="1:6" s="9" customFormat="1" ht="20.25" x14ac:dyDescent="0.3">
      <c r="A674" s="51" t="s">
        <v>455</v>
      </c>
      <c r="B674" s="76" t="s">
        <v>113</v>
      </c>
      <c r="C674" s="7" t="s">
        <v>11</v>
      </c>
      <c r="D674" s="6" t="s">
        <v>238</v>
      </c>
      <c r="E674" s="77"/>
      <c r="F674" s="88">
        <f>SUM(F675+F683+F695)</f>
        <v>22750</v>
      </c>
    </row>
    <row r="675" spans="1:6" s="9" customFormat="1" ht="26.25" customHeight="1" x14ac:dyDescent="0.3">
      <c r="A675" s="51" t="s">
        <v>124</v>
      </c>
      <c r="B675" s="76" t="s">
        <v>113</v>
      </c>
      <c r="C675" s="7" t="s">
        <v>11</v>
      </c>
      <c r="D675" s="12" t="s">
        <v>239</v>
      </c>
      <c r="E675" s="77"/>
      <c r="F675" s="88">
        <f>SUM(F676+F678)</f>
        <v>14243.5</v>
      </c>
    </row>
    <row r="676" spans="1:6" s="9" customFormat="1" ht="20.25" x14ac:dyDescent="0.3">
      <c r="A676" s="50" t="s">
        <v>404</v>
      </c>
      <c r="B676" s="76" t="s">
        <v>113</v>
      </c>
      <c r="C676" s="7" t="s">
        <v>11</v>
      </c>
      <c r="D676" s="12" t="s">
        <v>240</v>
      </c>
      <c r="E676" s="77"/>
      <c r="F676" s="88">
        <f>SUM(F677)</f>
        <v>130</v>
      </c>
    </row>
    <row r="677" spans="1:6" s="27" customFormat="1" ht="21.6" customHeight="1" x14ac:dyDescent="0.3">
      <c r="A677" s="55" t="s">
        <v>180</v>
      </c>
      <c r="B677" s="76" t="s">
        <v>113</v>
      </c>
      <c r="C677" s="7" t="s">
        <v>11</v>
      </c>
      <c r="D677" s="12" t="s">
        <v>240</v>
      </c>
      <c r="E677" s="77" t="s">
        <v>12</v>
      </c>
      <c r="F677" s="87">
        <v>130</v>
      </c>
    </row>
    <row r="678" spans="1:6" s="9" customFormat="1" ht="21.4" customHeight="1" x14ac:dyDescent="0.3">
      <c r="A678" s="51" t="s">
        <v>405</v>
      </c>
      <c r="B678" s="76" t="s">
        <v>113</v>
      </c>
      <c r="C678" s="7" t="s">
        <v>11</v>
      </c>
      <c r="D678" s="12" t="s">
        <v>242</v>
      </c>
      <c r="E678" s="77"/>
      <c r="F678" s="88">
        <f>SUM(F679+F681)</f>
        <v>14113.5</v>
      </c>
    </row>
    <row r="679" spans="1:6" s="9" customFormat="1" ht="20.25" x14ac:dyDescent="0.3">
      <c r="A679" s="51" t="s">
        <v>241</v>
      </c>
      <c r="B679" s="76" t="s">
        <v>113</v>
      </c>
      <c r="C679" s="7" t="s">
        <v>11</v>
      </c>
      <c r="D679" s="12" t="s">
        <v>406</v>
      </c>
      <c r="E679" s="77"/>
      <c r="F679" s="88">
        <f>SUM(F680)</f>
        <v>6747.1</v>
      </c>
    </row>
    <row r="680" spans="1:6" s="27" customFormat="1" ht="43.15" customHeight="1" x14ac:dyDescent="0.3">
      <c r="A680" s="52" t="s">
        <v>21</v>
      </c>
      <c r="B680" s="76" t="s">
        <v>113</v>
      </c>
      <c r="C680" s="7" t="s">
        <v>11</v>
      </c>
      <c r="D680" s="12" t="s">
        <v>406</v>
      </c>
      <c r="E680" s="77" t="s">
        <v>22</v>
      </c>
      <c r="F680" s="87">
        <v>6747.1</v>
      </c>
    </row>
    <row r="681" spans="1:6" s="9" customFormat="1" ht="20.25" x14ac:dyDescent="0.3">
      <c r="A681" s="51" t="s">
        <v>675</v>
      </c>
      <c r="B681" s="76" t="s">
        <v>113</v>
      </c>
      <c r="C681" s="7" t="s">
        <v>11</v>
      </c>
      <c r="D681" s="12" t="s">
        <v>407</v>
      </c>
      <c r="E681" s="77"/>
      <c r="F681" s="88">
        <f>SUM(F682)</f>
        <v>7366.4</v>
      </c>
    </row>
    <row r="682" spans="1:6" s="27" customFormat="1" ht="38.25" customHeight="1" x14ac:dyDescent="0.3">
      <c r="A682" s="52" t="s">
        <v>21</v>
      </c>
      <c r="B682" s="76" t="s">
        <v>113</v>
      </c>
      <c r="C682" s="7" t="s">
        <v>11</v>
      </c>
      <c r="D682" s="12" t="s">
        <v>407</v>
      </c>
      <c r="E682" s="77" t="s">
        <v>22</v>
      </c>
      <c r="F682" s="87">
        <v>7366.4</v>
      </c>
    </row>
    <row r="683" spans="1:6" s="9" customFormat="1" ht="21.4" customHeight="1" x14ac:dyDescent="0.3">
      <c r="A683" s="50" t="s">
        <v>13</v>
      </c>
      <c r="B683" s="76" t="s">
        <v>113</v>
      </c>
      <c r="C683" s="7" t="s">
        <v>11</v>
      </c>
      <c r="D683" s="12" t="s">
        <v>243</v>
      </c>
      <c r="E683" s="77"/>
      <c r="F683" s="88">
        <f>SUM(F684+F686+F688+F690)</f>
        <v>7906.5</v>
      </c>
    </row>
    <row r="684" spans="1:6" s="9" customFormat="1" ht="20.25" x14ac:dyDescent="0.3">
      <c r="A684" s="50" t="s">
        <v>176</v>
      </c>
      <c r="B684" s="76" t="s">
        <v>113</v>
      </c>
      <c r="C684" s="7" t="s">
        <v>11</v>
      </c>
      <c r="D684" s="12" t="s">
        <v>326</v>
      </c>
      <c r="E684" s="77"/>
      <c r="F684" s="88">
        <f>SUM(F685)</f>
        <v>2780.1</v>
      </c>
    </row>
    <row r="685" spans="1:6" s="27" customFormat="1" ht="21.6" customHeight="1" x14ac:dyDescent="0.3">
      <c r="A685" s="55" t="s">
        <v>180</v>
      </c>
      <c r="B685" s="76" t="s">
        <v>113</v>
      </c>
      <c r="C685" s="7" t="s">
        <v>11</v>
      </c>
      <c r="D685" s="12" t="s">
        <v>326</v>
      </c>
      <c r="E685" s="77" t="s">
        <v>12</v>
      </c>
      <c r="F685" s="87">
        <v>2780.1</v>
      </c>
    </row>
    <row r="686" spans="1:6" s="9" customFormat="1" ht="20.25" x14ac:dyDescent="0.3">
      <c r="A686" s="50" t="s">
        <v>244</v>
      </c>
      <c r="B686" s="76" t="s">
        <v>113</v>
      </c>
      <c r="C686" s="7" t="s">
        <v>11</v>
      </c>
      <c r="D686" s="12" t="s">
        <v>245</v>
      </c>
      <c r="E686" s="77"/>
      <c r="F686" s="88">
        <f>SUM(F687)</f>
        <v>3277.5</v>
      </c>
    </row>
    <row r="687" spans="1:6" s="27" customFormat="1" ht="21.6" customHeight="1" x14ac:dyDescent="0.3">
      <c r="A687" s="55" t="s">
        <v>180</v>
      </c>
      <c r="B687" s="76" t="s">
        <v>113</v>
      </c>
      <c r="C687" s="7" t="s">
        <v>11</v>
      </c>
      <c r="D687" s="12" t="s">
        <v>245</v>
      </c>
      <c r="E687" s="77" t="s">
        <v>12</v>
      </c>
      <c r="F687" s="87">
        <v>3277.5</v>
      </c>
    </row>
    <row r="688" spans="1:6" s="9" customFormat="1" ht="25.5" customHeight="1" x14ac:dyDescent="0.3">
      <c r="A688" s="51" t="s">
        <v>409</v>
      </c>
      <c r="B688" s="76" t="s">
        <v>113</v>
      </c>
      <c r="C688" s="7" t="s">
        <v>11</v>
      </c>
      <c r="D688" s="12" t="s">
        <v>408</v>
      </c>
      <c r="E688" s="77"/>
      <c r="F688" s="88">
        <f>SUM(F689)</f>
        <v>950</v>
      </c>
    </row>
    <row r="689" spans="1:6" s="27" customFormat="1" ht="21.6" customHeight="1" x14ac:dyDescent="0.3">
      <c r="A689" s="55" t="s">
        <v>180</v>
      </c>
      <c r="B689" s="76" t="s">
        <v>113</v>
      </c>
      <c r="C689" s="7" t="s">
        <v>11</v>
      </c>
      <c r="D689" s="12" t="s">
        <v>408</v>
      </c>
      <c r="E689" s="77" t="s">
        <v>12</v>
      </c>
      <c r="F689" s="87">
        <v>950</v>
      </c>
    </row>
    <row r="690" spans="1:6" s="9" customFormat="1" ht="24.75" customHeight="1" x14ac:dyDescent="0.3">
      <c r="A690" s="51" t="s">
        <v>410</v>
      </c>
      <c r="B690" s="76" t="s">
        <v>113</v>
      </c>
      <c r="C690" s="7" t="s">
        <v>11</v>
      </c>
      <c r="D690" s="12" t="s">
        <v>246</v>
      </c>
      <c r="E690" s="77"/>
      <c r="F690" s="88">
        <f>SUM(F691+F693)</f>
        <v>898.9</v>
      </c>
    </row>
    <row r="691" spans="1:6" s="9" customFormat="1" ht="40.9" customHeight="1" x14ac:dyDescent="0.3">
      <c r="A691" s="51" t="s">
        <v>411</v>
      </c>
      <c r="B691" s="76" t="s">
        <v>113</v>
      </c>
      <c r="C691" s="7" t="s">
        <v>11</v>
      </c>
      <c r="D691" s="12" t="s">
        <v>302</v>
      </c>
      <c r="E691" s="77"/>
      <c r="F691" s="88">
        <f>SUM(F692)</f>
        <v>520.9</v>
      </c>
    </row>
    <row r="692" spans="1:6" s="27" customFormat="1" ht="21.6" customHeight="1" x14ac:dyDescent="0.3">
      <c r="A692" s="55" t="s">
        <v>180</v>
      </c>
      <c r="B692" s="76" t="s">
        <v>113</v>
      </c>
      <c r="C692" s="7" t="s">
        <v>11</v>
      </c>
      <c r="D692" s="12" t="s">
        <v>302</v>
      </c>
      <c r="E692" s="77" t="s">
        <v>12</v>
      </c>
      <c r="F692" s="87">
        <v>520.9</v>
      </c>
    </row>
    <row r="693" spans="1:6" s="9" customFormat="1" ht="40.9" customHeight="1" x14ac:dyDescent="0.3">
      <c r="A693" s="51" t="s">
        <v>413</v>
      </c>
      <c r="B693" s="76" t="s">
        <v>113</v>
      </c>
      <c r="C693" s="7" t="s">
        <v>11</v>
      </c>
      <c r="D693" s="12" t="s">
        <v>412</v>
      </c>
      <c r="E693" s="77"/>
      <c r="F693" s="88">
        <f>SUM(F694)</f>
        <v>378</v>
      </c>
    </row>
    <row r="694" spans="1:6" s="27" customFormat="1" ht="21.6" customHeight="1" x14ac:dyDescent="0.3">
      <c r="A694" s="55" t="s">
        <v>180</v>
      </c>
      <c r="B694" s="76" t="s">
        <v>113</v>
      </c>
      <c r="C694" s="7" t="s">
        <v>11</v>
      </c>
      <c r="D694" s="12" t="s">
        <v>412</v>
      </c>
      <c r="E694" s="77" t="s">
        <v>12</v>
      </c>
      <c r="F694" s="87">
        <v>378</v>
      </c>
    </row>
    <row r="695" spans="1:6" s="9" customFormat="1" ht="20.45" customHeight="1" x14ac:dyDescent="0.3">
      <c r="A695" s="51" t="s">
        <v>104</v>
      </c>
      <c r="B695" s="76" t="s">
        <v>113</v>
      </c>
      <c r="C695" s="7" t="s">
        <v>11</v>
      </c>
      <c r="D695" s="12" t="s">
        <v>328</v>
      </c>
      <c r="E695" s="77"/>
      <c r="F695" s="88">
        <f>SUM(F696)</f>
        <v>600</v>
      </c>
    </row>
    <row r="696" spans="1:6" s="9" customFormat="1" ht="38.450000000000003" customHeight="1" x14ac:dyDescent="0.3">
      <c r="A696" s="51" t="s">
        <v>414</v>
      </c>
      <c r="B696" s="76" t="s">
        <v>113</v>
      </c>
      <c r="C696" s="7" t="s">
        <v>11</v>
      </c>
      <c r="D696" s="12" t="s">
        <v>335</v>
      </c>
      <c r="E696" s="77"/>
      <c r="F696" s="88">
        <f>SUM(F697)</f>
        <v>600</v>
      </c>
    </row>
    <row r="697" spans="1:6" s="27" customFormat="1" ht="21.6" customHeight="1" x14ac:dyDescent="0.3">
      <c r="A697" s="55" t="s">
        <v>180</v>
      </c>
      <c r="B697" s="76" t="s">
        <v>113</v>
      </c>
      <c r="C697" s="7" t="s">
        <v>11</v>
      </c>
      <c r="D697" s="12" t="s">
        <v>335</v>
      </c>
      <c r="E697" s="77" t="s">
        <v>12</v>
      </c>
      <c r="F697" s="87">
        <v>600</v>
      </c>
    </row>
    <row r="698" spans="1:6" s="9" customFormat="1" ht="24.75" customHeight="1" x14ac:dyDescent="0.3">
      <c r="A698" s="51" t="s">
        <v>371</v>
      </c>
      <c r="B698" s="76" t="s">
        <v>113</v>
      </c>
      <c r="C698" s="7" t="s">
        <v>11</v>
      </c>
      <c r="D698" s="6" t="s">
        <v>249</v>
      </c>
      <c r="E698" s="77"/>
      <c r="F698" s="88">
        <f>SUM(F699)</f>
        <v>6352.7000000000007</v>
      </c>
    </row>
    <row r="699" spans="1:6" s="9" customFormat="1" ht="21.4" customHeight="1" x14ac:dyDescent="0.3">
      <c r="A699" s="50" t="s">
        <v>60</v>
      </c>
      <c r="B699" s="76" t="s">
        <v>113</v>
      </c>
      <c r="C699" s="7" t="s">
        <v>11</v>
      </c>
      <c r="D699" s="12" t="s">
        <v>250</v>
      </c>
      <c r="E699" s="77"/>
      <c r="F699" s="88">
        <f>SUM(F700+F702+F704+F706)</f>
        <v>6352.7000000000007</v>
      </c>
    </row>
    <row r="700" spans="1:6" s="9" customFormat="1" ht="37.5" x14ac:dyDescent="0.3">
      <c r="A700" s="51" t="s">
        <v>251</v>
      </c>
      <c r="B700" s="76" t="s">
        <v>113</v>
      </c>
      <c r="C700" s="7" t="s">
        <v>11</v>
      </c>
      <c r="D700" s="12" t="s">
        <v>415</v>
      </c>
      <c r="E700" s="77"/>
      <c r="F700" s="88">
        <f>SUM(F701)</f>
        <v>5394.3</v>
      </c>
    </row>
    <row r="701" spans="1:6" s="27" customFormat="1" ht="21.6" customHeight="1" x14ac:dyDescent="0.3">
      <c r="A701" s="55" t="s">
        <v>180</v>
      </c>
      <c r="B701" s="76" t="s">
        <v>113</v>
      </c>
      <c r="C701" s="7" t="s">
        <v>11</v>
      </c>
      <c r="D701" s="12" t="s">
        <v>416</v>
      </c>
      <c r="E701" s="77" t="s">
        <v>12</v>
      </c>
      <c r="F701" s="87">
        <v>5394.3</v>
      </c>
    </row>
    <row r="702" spans="1:6" s="9" customFormat="1" ht="56.25" x14ac:dyDescent="0.3">
      <c r="A702" s="51" t="s">
        <v>252</v>
      </c>
      <c r="B702" s="76" t="s">
        <v>113</v>
      </c>
      <c r="C702" s="7" t="s">
        <v>11</v>
      </c>
      <c r="D702" s="12" t="s">
        <v>417</v>
      </c>
      <c r="E702" s="77"/>
      <c r="F702" s="88">
        <f>SUM(F703)</f>
        <v>83.6</v>
      </c>
    </row>
    <row r="703" spans="1:6" s="27" customFormat="1" ht="21.6" customHeight="1" x14ac:dyDescent="0.3">
      <c r="A703" s="55" t="s">
        <v>180</v>
      </c>
      <c r="B703" s="76" t="s">
        <v>113</v>
      </c>
      <c r="C703" s="7" t="s">
        <v>11</v>
      </c>
      <c r="D703" s="12" t="s">
        <v>418</v>
      </c>
      <c r="E703" s="77" t="s">
        <v>12</v>
      </c>
      <c r="F703" s="87">
        <v>83.6</v>
      </c>
    </row>
    <row r="704" spans="1:6" s="9" customFormat="1" ht="37.5" x14ac:dyDescent="0.3">
      <c r="A704" s="51" t="s">
        <v>253</v>
      </c>
      <c r="B704" s="76" t="s">
        <v>113</v>
      </c>
      <c r="C704" s="7" t="s">
        <v>11</v>
      </c>
      <c r="D704" s="12" t="s">
        <v>419</v>
      </c>
      <c r="E704" s="77"/>
      <c r="F704" s="88">
        <f>SUM(F705)</f>
        <v>574.79999999999995</v>
      </c>
    </row>
    <row r="705" spans="1:6" s="27" customFormat="1" ht="21.6" customHeight="1" x14ac:dyDescent="0.3">
      <c r="A705" s="55" t="s">
        <v>180</v>
      </c>
      <c r="B705" s="76" t="s">
        <v>113</v>
      </c>
      <c r="C705" s="7" t="s">
        <v>11</v>
      </c>
      <c r="D705" s="12" t="s">
        <v>420</v>
      </c>
      <c r="E705" s="77" t="s">
        <v>12</v>
      </c>
      <c r="F705" s="87">
        <v>574.79999999999995</v>
      </c>
    </row>
    <row r="706" spans="1:6" s="9" customFormat="1" ht="20.25" x14ac:dyDescent="0.3">
      <c r="A706" s="50" t="s">
        <v>401</v>
      </c>
      <c r="B706" s="76" t="s">
        <v>113</v>
      </c>
      <c r="C706" s="7" t="s">
        <v>11</v>
      </c>
      <c r="D706" s="12" t="s">
        <v>421</v>
      </c>
      <c r="E706" s="77"/>
      <c r="F706" s="88">
        <f>SUM(F707)</f>
        <v>300</v>
      </c>
    </row>
    <row r="707" spans="1:6" s="27" customFormat="1" ht="21.6" customHeight="1" x14ac:dyDescent="0.3">
      <c r="A707" s="55" t="s">
        <v>180</v>
      </c>
      <c r="B707" s="76" t="s">
        <v>113</v>
      </c>
      <c r="C707" s="7" t="s">
        <v>11</v>
      </c>
      <c r="D707" s="12" t="s">
        <v>400</v>
      </c>
      <c r="E707" s="77" t="s">
        <v>12</v>
      </c>
      <c r="F707" s="87">
        <v>300</v>
      </c>
    </row>
    <row r="708" spans="1:6" s="9" customFormat="1" ht="20.25" x14ac:dyDescent="0.3">
      <c r="A708" s="50" t="s">
        <v>342</v>
      </c>
      <c r="B708" s="76" t="s">
        <v>113</v>
      </c>
      <c r="C708" s="7" t="s">
        <v>11</v>
      </c>
      <c r="D708" s="6" t="s">
        <v>204</v>
      </c>
      <c r="E708" s="77"/>
      <c r="F708" s="88">
        <f>SUM(F709+F712+F717)</f>
        <v>182579.3</v>
      </c>
    </row>
    <row r="709" spans="1:6" s="9" customFormat="1" ht="21.4" customHeight="1" x14ac:dyDescent="0.3">
      <c r="A709" s="50" t="s">
        <v>104</v>
      </c>
      <c r="B709" s="76" t="s">
        <v>113</v>
      </c>
      <c r="C709" s="7" t="s">
        <v>11</v>
      </c>
      <c r="D709" s="12" t="s">
        <v>206</v>
      </c>
      <c r="E709" s="77"/>
      <c r="F709" s="88">
        <f>SUM(F710)</f>
        <v>13881.9</v>
      </c>
    </row>
    <row r="710" spans="1:6" s="9" customFormat="1" ht="20.25" x14ac:dyDescent="0.3">
      <c r="A710" s="51" t="s">
        <v>390</v>
      </c>
      <c r="B710" s="76" t="s">
        <v>113</v>
      </c>
      <c r="C710" s="7" t="s">
        <v>11</v>
      </c>
      <c r="D710" s="12" t="s">
        <v>207</v>
      </c>
      <c r="E710" s="77"/>
      <c r="F710" s="88">
        <f>SUM(F711)</f>
        <v>13881.9</v>
      </c>
    </row>
    <row r="711" spans="1:6" s="27" customFormat="1" ht="21.6" customHeight="1" x14ac:dyDescent="0.3">
      <c r="A711" s="55" t="s">
        <v>180</v>
      </c>
      <c r="B711" s="76" t="s">
        <v>113</v>
      </c>
      <c r="C711" s="7" t="s">
        <v>11</v>
      </c>
      <c r="D711" s="12" t="s">
        <v>207</v>
      </c>
      <c r="E711" s="77" t="s">
        <v>12</v>
      </c>
      <c r="F711" s="87">
        <v>13881.9</v>
      </c>
    </row>
    <row r="712" spans="1:6" s="9" customFormat="1" ht="21.4" customHeight="1" x14ac:dyDescent="0.3">
      <c r="A712" s="51" t="s">
        <v>60</v>
      </c>
      <c r="B712" s="76" t="s">
        <v>113</v>
      </c>
      <c r="C712" s="7" t="s">
        <v>11</v>
      </c>
      <c r="D712" s="12" t="s">
        <v>208</v>
      </c>
      <c r="E712" s="77"/>
      <c r="F712" s="88">
        <f>SUM(F713+F715)</f>
        <v>535</v>
      </c>
    </row>
    <row r="713" spans="1:6" s="9" customFormat="1" ht="20.25" x14ac:dyDescent="0.3">
      <c r="A713" s="51" t="s">
        <v>247</v>
      </c>
      <c r="B713" s="76" t="s">
        <v>113</v>
      </c>
      <c r="C713" s="7" t="s">
        <v>11</v>
      </c>
      <c r="D713" s="12" t="s">
        <v>210</v>
      </c>
      <c r="E713" s="77"/>
      <c r="F713" s="88">
        <f>SUM(F714)</f>
        <v>360</v>
      </c>
    </row>
    <row r="714" spans="1:6" s="27" customFormat="1" ht="21.6" customHeight="1" x14ac:dyDescent="0.3">
      <c r="A714" s="55" t="s">
        <v>180</v>
      </c>
      <c r="B714" s="76" t="s">
        <v>113</v>
      </c>
      <c r="C714" s="7" t="s">
        <v>11</v>
      </c>
      <c r="D714" s="12" t="s">
        <v>210</v>
      </c>
      <c r="E714" s="77" t="s">
        <v>12</v>
      </c>
      <c r="F714" s="87">
        <v>360</v>
      </c>
    </row>
    <row r="715" spans="1:6" s="9" customFormat="1" ht="20.25" x14ac:dyDescent="0.3">
      <c r="A715" s="51" t="s">
        <v>248</v>
      </c>
      <c r="B715" s="76" t="s">
        <v>113</v>
      </c>
      <c r="C715" s="7" t="s">
        <v>11</v>
      </c>
      <c r="D715" s="12" t="s">
        <v>211</v>
      </c>
      <c r="E715" s="77"/>
      <c r="F715" s="88">
        <f>SUM(F716)</f>
        <v>175</v>
      </c>
    </row>
    <row r="716" spans="1:6" s="27" customFormat="1" ht="21.6" customHeight="1" x14ac:dyDescent="0.3">
      <c r="A716" s="55" t="s">
        <v>180</v>
      </c>
      <c r="B716" s="76" t="s">
        <v>113</v>
      </c>
      <c r="C716" s="7" t="s">
        <v>11</v>
      </c>
      <c r="D716" s="12" t="s">
        <v>211</v>
      </c>
      <c r="E716" s="77" t="s">
        <v>12</v>
      </c>
      <c r="F716" s="87">
        <v>175</v>
      </c>
    </row>
    <row r="717" spans="1:6" s="9" customFormat="1" ht="36.6" customHeight="1" x14ac:dyDescent="0.3">
      <c r="A717" s="51" t="s">
        <v>392</v>
      </c>
      <c r="B717" s="76" t="s">
        <v>113</v>
      </c>
      <c r="C717" s="7" t="s">
        <v>11</v>
      </c>
      <c r="D717" s="12" t="s">
        <v>212</v>
      </c>
      <c r="E717" s="77"/>
      <c r="F717" s="88">
        <f>SUM(F718+F720+F722)</f>
        <v>168162.4</v>
      </c>
    </row>
    <row r="718" spans="1:6" s="9" customFormat="1" ht="20.25" x14ac:dyDescent="0.3">
      <c r="A718" s="51" t="s">
        <v>422</v>
      </c>
      <c r="B718" s="76" t="s">
        <v>113</v>
      </c>
      <c r="C718" s="7" t="s">
        <v>11</v>
      </c>
      <c r="D718" s="12" t="s">
        <v>213</v>
      </c>
      <c r="E718" s="77"/>
      <c r="F718" s="88">
        <f>SUM(F719)</f>
        <v>33143.1</v>
      </c>
    </row>
    <row r="719" spans="1:6" s="27" customFormat="1" ht="21.6" customHeight="1" x14ac:dyDescent="0.3">
      <c r="A719" s="55" t="s">
        <v>180</v>
      </c>
      <c r="B719" s="76" t="s">
        <v>113</v>
      </c>
      <c r="C719" s="7" t="s">
        <v>11</v>
      </c>
      <c r="D719" s="12" t="s">
        <v>213</v>
      </c>
      <c r="E719" s="77" t="s">
        <v>12</v>
      </c>
      <c r="F719" s="87">
        <v>33143.1</v>
      </c>
    </row>
    <row r="720" spans="1:6" s="9" customFormat="1" ht="20.25" x14ac:dyDescent="0.3">
      <c r="A720" s="50" t="s">
        <v>393</v>
      </c>
      <c r="B720" s="76" t="s">
        <v>113</v>
      </c>
      <c r="C720" s="7" t="s">
        <v>11</v>
      </c>
      <c r="D720" s="12" t="s">
        <v>394</v>
      </c>
      <c r="E720" s="77"/>
      <c r="F720" s="88">
        <f>SUM(F721)</f>
        <v>69034.799999999988</v>
      </c>
    </row>
    <row r="721" spans="1:6" s="27" customFormat="1" ht="21.6" customHeight="1" x14ac:dyDescent="0.3">
      <c r="A721" s="55" t="s">
        <v>180</v>
      </c>
      <c r="B721" s="76" t="s">
        <v>113</v>
      </c>
      <c r="C721" s="7" t="s">
        <v>11</v>
      </c>
      <c r="D721" s="12" t="s">
        <v>394</v>
      </c>
      <c r="E721" s="77" t="s">
        <v>12</v>
      </c>
      <c r="F721" s="87">
        <v>69034.799999999988</v>
      </c>
    </row>
    <row r="722" spans="1:6" s="9" customFormat="1" ht="37.5" x14ac:dyDescent="0.3">
      <c r="A722" s="51" t="s">
        <v>423</v>
      </c>
      <c r="B722" s="76" t="s">
        <v>113</v>
      </c>
      <c r="C722" s="7" t="s">
        <v>11</v>
      </c>
      <c r="D722" s="12" t="s">
        <v>298</v>
      </c>
      <c r="E722" s="77"/>
      <c r="F722" s="88">
        <f>SUM(F723)</f>
        <v>65984.5</v>
      </c>
    </row>
    <row r="723" spans="1:6" s="27" customFormat="1" ht="21.6" customHeight="1" x14ac:dyDescent="0.3">
      <c r="A723" s="55" t="s">
        <v>180</v>
      </c>
      <c r="B723" s="76" t="s">
        <v>113</v>
      </c>
      <c r="C723" s="7" t="s">
        <v>11</v>
      </c>
      <c r="D723" s="12" t="s">
        <v>298</v>
      </c>
      <c r="E723" s="77" t="s">
        <v>12</v>
      </c>
      <c r="F723" s="87">
        <v>65984.5</v>
      </c>
    </row>
    <row r="724" spans="1:6" ht="56.25" x14ac:dyDescent="0.3">
      <c r="A724" s="45" t="s">
        <v>340</v>
      </c>
      <c r="B724" s="74" t="s">
        <v>113</v>
      </c>
      <c r="C724" s="6" t="s">
        <v>11</v>
      </c>
      <c r="D724" s="6" t="s">
        <v>6</v>
      </c>
      <c r="E724" s="75"/>
      <c r="F724" s="87">
        <f>+F725+F729</f>
        <v>331</v>
      </c>
    </row>
    <row r="725" spans="1:6" ht="26.25" customHeight="1" x14ac:dyDescent="0.3">
      <c r="A725" s="45" t="s">
        <v>371</v>
      </c>
      <c r="B725" s="74" t="s">
        <v>113</v>
      </c>
      <c r="C725" s="6" t="s">
        <v>11</v>
      </c>
      <c r="D725" s="6" t="s">
        <v>7</v>
      </c>
      <c r="E725" s="75"/>
      <c r="F725" s="87">
        <f>+F726</f>
        <v>81</v>
      </c>
    </row>
    <row r="726" spans="1:6" ht="37.5" x14ac:dyDescent="0.3">
      <c r="A726" s="45" t="s">
        <v>379</v>
      </c>
      <c r="B726" s="74" t="s">
        <v>113</v>
      </c>
      <c r="C726" s="6" t="s">
        <v>11</v>
      </c>
      <c r="D726" s="6" t="s">
        <v>378</v>
      </c>
      <c r="E726" s="75"/>
      <c r="F726" s="87">
        <f>+F727</f>
        <v>81</v>
      </c>
    </row>
    <row r="727" spans="1:6" ht="26.25" customHeight="1" x14ac:dyDescent="0.3">
      <c r="A727" s="46" t="s">
        <v>254</v>
      </c>
      <c r="B727" s="74" t="s">
        <v>113</v>
      </c>
      <c r="C727" s="6" t="s">
        <v>11</v>
      </c>
      <c r="D727" s="6" t="s">
        <v>380</v>
      </c>
      <c r="E727" s="75"/>
      <c r="F727" s="87">
        <f>+F728</f>
        <v>81</v>
      </c>
    </row>
    <row r="728" spans="1:6" s="24" customFormat="1" ht="37.5" x14ac:dyDescent="0.3">
      <c r="A728" s="47" t="s">
        <v>21</v>
      </c>
      <c r="B728" s="74" t="s">
        <v>113</v>
      </c>
      <c r="C728" s="6" t="s">
        <v>11</v>
      </c>
      <c r="D728" s="6" t="s">
        <v>380</v>
      </c>
      <c r="E728" s="75" t="s">
        <v>22</v>
      </c>
      <c r="F728" s="87">
        <v>81</v>
      </c>
    </row>
    <row r="729" spans="1:6" ht="20.25" x14ac:dyDescent="0.3">
      <c r="A729" s="46" t="s">
        <v>342</v>
      </c>
      <c r="B729" s="74" t="s">
        <v>113</v>
      </c>
      <c r="C729" s="6" t="s">
        <v>11</v>
      </c>
      <c r="D729" s="6" t="s">
        <v>341</v>
      </c>
      <c r="E729" s="75"/>
      <c r="F729" s="87">
        <f>SUM(F730)</f>
        <v>250</v>
      </c>
    </row>
    <row r="730" spans="1:6" ht="37.5" x14ac:dyDescent="0.3">
      <c r="A730" s="46" t="s">
        <v>65</v>
      </c>
      <c r="B730" s="74" t="s">
        <v>113</v>
      </c>
      <c r="C730" s="6" t="s">
        <v>11</v>
      </c>
      <c r="D730" s="6" t="s">
        <v>346</v>
      </c>
      <c r="E730" s="75"/>
      <c r="F730" s="87">
        <f>+F731</f>
        <v>250</v>
      </c>
    </row>
    <row r="731" spans="1:6" ht="40.9" customHeight="1" x14ac:dyDescent="0.3">
      <c r="A731" s="46" t="s">
        <v>321</v>
      </c>
      <c r="B731" s="74" t="s">
        <v>113</v>
      </c>
      <c r="C731" s="6" t="s">
        <v>11</v>
      </c>
      <c r="D731" s="6" t="s">
        <v>363</v>
      </c>
      <c r="E731" s="75" t="s">
        <v>20</v>
      </c>
      <c r="F731" s="87">
        <f>+F732</f>
        <v>250</v>
      </c>
    </row>
    <row r="732" spans="1:6" s="25" customFormat="1" ht="20.25" x14ac:dyDescent="0.3">
      <c r="A732" s="55" t="s">
        <v>180</v>
      </c>
      <c r="B732" s="76" t="s">
        <v>113</v>
      </c>
      <c r="C732" s="7" t="s">
        <v>11</v>
      </c>
      <c r="D732" s="6" t="s">
        <v>363</v>
      </c>
      <c r="E732" s="77" t="s">
        <v>12</v>
      </c>
      <c r="F732" s="87">
        <v>250</v>
      </c>
    </row>
    <row r="733" spans="1:6" s="20" customFormat="1" ht="20.25" x14ac:dyDescent="0.3">
      <c r="A733" s="56" t="s">
        <v>255</v>
      </c>
      <c r="B733" s="76" t="s">
        <v>113</v>
      </c>
      <c r="C733" s="7" t="s">
        <v>41</v>
      </c>
      <c r="D733" s="6"/>
      <c r="E733" s="77"/>
      <c r="F733" s="88">
        <f>SUM(F734+F745)</f>
        <v>11263.900000000001</v>
      </c>
    </row>
    <row r="734" spans="1:6" ht="37.5" x14ac:dyDescent="0.3">
      <c r="A734" s="51" t="s">
        <v>387</v>
      </c>
      <c r="B734" s="74" t="s">
        <v>113</v>
      </c>
      <c r="C734" s="6" t="s">
        <v>41</v>
      </c>
      <c r="D734" s="12" t="s">
        <v>203</v>
      </c>
      <c r="E734" s="75"/>
      <c r="F734" s="87">
        <f>SUM(F735)</f>
        <v>11108.900000000001</v>
      </c>
    </row>
    <row r="735" spans="1:6" ht="20.25" x14ac:dyDescent="0.3">
      <c r="A735" s="50" t="s">
        <v>342</v>
      </c>
      <c r="B735" s="74" t="s">
        <v>113</v>
      </c>
      <c r="C735" s="6" t="s">
        <v>41</v>
      </c>
      <c r="D735" s="6" t="s">
        <v>204</v>
      </c>
      <c r="E735" s="75" t="s">
        <v>20</v>
      </c>
      <c r="F735" s="87">
        <f>SUM(F736+F742)</f>
        <v>11108.900000000001</v>
      </c>
    </row>
    <row r="736" spans="1:6" ht="37.5" x14ac:dyDescent="0.3">
      <c r="A736" s="51" t="s">
        <v>392</v>
      </c>
      <c r="B736" s="74" t="s">
        <v>113</v>
      </c>
      <c r="C736" s="6" t="s">
        <v>41</v>
      </c>
      <c r="D736" s="12" t="s">
        <v>212</v>
      </c>
      <c r="E736" s="75"/>
      <c r="F736" s="87">
        <f>F740+F737</f>
        <v>10340.900000000001</v>
      </c>
    </row>
    <row r="737" spans="1:6" ht="20.25" x14ac:dyDescent="0.3">
      <c r="A737" s="46" t="s">
        <v>256</v>
      </c>
      <c r="B737" s="74" t="s">
        <v>113</v>
      </c>
      <c r="C737" s="6" t="s">
        <v>41</v>
      </c>
      <c r="D737" s="12" t="s">
        <v>425</v>
      </c>
      <c r="E737" s="75"/>
      <c r="F737" s="87">
        <f>+F738+F739</f>
        <v>6945.2000000000007</v>
      </c>
    </row>
    <row r="738" spans="1:6" s="24" customFormat="1" ht="24.75" customHeight="1" x14ac:dyDescent="0.3">
      <c r="A738" s="47" t="s">
        <v>36</v>
      </c>
      <c r="B738" s="74" t="s">
        <v>113</v>
      </c>
      <c r="C738" s="6" t="s">
        <v>41</v>
      </c>
      <c r="D738" s="12" t="s">
        <v>425</v>
      </c>
      <c r="E738" s="75" t="s">
        <v>37</v>
      </c>
      <c r="F738" s="87">
        <v>6492.6</v>
      </c>
    </row>
    <row r="739" spans="1:6" s="24" customFormat="1" ht="40.5" customHeight="1" x14ac:dyDescent="0.3">
      <c r="A739" s="47" t="s">
        <v>21</v>
      </c>
      <c r="B739" s="74" t="s">
        <v>113</v>
      </c>
      <c r="C739" s="6" t="s">
        <v>41</v>
      </c>
      <c r="D739" s="12" t="s">
        <v>425</v>
      </c>
      <c r="E739" s="75" t="s">
        <v>22</v>
      </c>
      <c r="F739" s="87">
        <v>452.6</v>
      </c>
    </row>
    <row r="740" spans="1:6" ht="37.5" x14ac:dyDescent="0.3">
      <c r="A740" s="46" t="s">
        <v>16</v>
      </c>
      <c r="B740" s="74" t="s">
        <v>113</v>
      </c>
      <c r="C740" s="6" t="s">
        <v>41</v>
      </c>
      <c r="D740" s="6" t="s">
        <v>298</v>
      </c>
      <c r="E740" s="75" t="s">
        <v>20</v>
      </c>
      <c r="F740" s="87">
        <f>+F741</f>
        <v>3395.7</v>
      </c>
    </row>
    <row r="741" spans="1:6" s="24" customFormat="1" ht="20.25" x14ac:dyDescent="0.3">
      <c r="A741" s="47" t="s">
        <v>36</v>
      </c>
      <c r="B741" s="76" t="s">
        <v>113</v>
      </c>
      <c r="C741" s="7" t="s">
        <v>41</v>
      </c>
      <c r="D741" s="7" t="s">
        <v>298</v>
      </c>
      <c r="E741" s="77" t="s">
        <v>37</v>
      </c>
      <c r="F741" s="87">
        <v>3395.7</v>
      </c>
    </row>
    <row r="742" spans="1:6" ht="20.25" x14ac:dyDescent="0.3">
      <c r="A742" s="69" t="s">
        <v>17</v>
      </c>
      <c r="B742" s="76" t="s">
        <v>113</v>
      </c>
      <c r="C742" s="7" t="s">
        <v>41</v>
      </c>
      <c r="D742" s="41" t="s">
        <v>234</v>
      </c>
      <c r="E742" s="77"/>
      <c r="F742" s="88">
        <f>SUM(F743)</f>
        <v>768</v>
      </c>
    </row>
    <row r="743" spans="1:6" ht="25.5" customHeight="1" x14ac:dyDescent="0.3">
      <c r="A743" s="69" t="s">
        <v>424</v>
      </c>
      <c r="B743" s="76" t="s">
        <v>113</v>
      </c>
      <c r="C743" s="7" t="s">
        <v>41</v>
      </c>
      <c r="D743" s="41" t="s">
        <v>235</v>
      </c>
      <c r="E743" s="77"/>
      <c r="F743" s="88">
        <f>SUM(F744)</f>
        <v>768</v>
      </c>
    </row>
    <row r="744" spans="1:6" s="24" customFormat="1" ht="37.5" x14ac:dyDescent="0.3">
      <c r="A744" s="59" t="s">
        <v>191</v>
      </c>
      <c r="B744" s="76" t="s">
        <v>113</v>
      </c>
      <c r="C744" s="7" t="s">
        <v>41</v>
      </c>
      <c r="D744" s="12" t="s">
        <v>235</v>
      </c>
      <c r="E744" s="77" t="s">
        <v>192</v>
      </c>
      <c r="F744" s="87">
        <v>768</v>
      </c>
    </row>
    <row r="745" spans="1:6" s="9" customFormat="1" ht="56.25" x14ac:dyDescent="0.3">
      <c r="A745" s="46" t="s">
        <v>487</v>
      </c>
      <c r="B745" s="76" t="s">
        <v>113</v>
      </c>
      <c r="C745" s="7" t="s">
        <v>41</v>
      </c>
      <c r="D745" s="6" t="s">
        <v>83</v>
      </c>
      <c r="E745" s="75"/>
      <c r="F745" s="87">
        <f>F746</f>
        <v>155</v>
      </c>
    </row>
    <row r="746" spans="1:6" s="9" customFormat="1" ht="20.25" x14ac:dyDescent="0.3">
      <c r="A746" s="51" t="s">
        <v>342</v>
      </c>
      <c r="B746" s="76" t="s">
        <v>113</v>
      </c>
      <c r="C746" s="7" t="s">
        <v>41</v>
      </c>
      <c r="D746" s="32" t="s">
        <v>497</v>
      </c>
      <c r="E746" s="75"/>
      <c r="F746" s="87">
        <f>F747</f>
        <v>155</v>
      </c>
    </row>
    <row r="747" spans="1:6" s="9" customFormat="1" ht="20.25" x14ac:dyDescent="0.3">
      <c r="A747" s="51" t="s">
        <v>496</v>
      </c>
      <c r="B747" s="76" t="s">
        <v>113</v>
      </c>
      <c r="C747" s="7" t="s">
        <v>41</v>
      </c>
      <c r="D747" s="32" t="s">
        <v>498</v>
      </c>
      <c r="E747" s="75"/>
      <c r="F747" s="87">
        <f>F748+F750</f>
        <v>155</v>
      </c>
    </row>
    <row r="748" spans="1:6" s="9" customFormat="1" ht="20.25" x14ac:dyDescent="0.3">
      <c r="A748" s="46" t="s">
        <v>98</v>
      </c>
      <c r="B748" s="76" t="s">
        <v>113</v>
      </c>
      <c r="C748" s="7" t="s">
        <v>41</v>
      </c>
      <c r="D748" s="41" t="s">
        <v>507</v>
      </c>
      <c r="E748" s="75"/>
      <c r="F748" s="87">
        <f>+F749</f>
        <v>50</v>
      </c>
    </row>
    <row r="749" spans="1:6" s="27" customFormat="1" ht="37.5" x14ac:dyDescent="0.3">
      <c r="A749" s="47" t="s">
        <v>21</v>
      </c>
      <c r="B749" s="76" t="s">
        <v>113</v>
      </c>
      <c r="C749" s="7" t="s">
        <v>41</v>
      </c>
      <c r="D749" s="41" t="s">
        <v>507</v>
      </c>
      <c r="E749" s="77" t="s">
        <v>22</v>
      </c>
      <c r="F749" s="87">
        <v>50</v>
      </c>
    </row>
    <row r="750" spans="1:6" s="9" customFormat="1" ht="20.25" x14ac:dyDescent="0.3">
      <c r="A750" s="50" t="s">
        <v>516</v>
      </c>
      <c r="B750" s="76" t="s">
        <v>113</v>
      </c>
      <c r="C750" s="7" t="s">
        <v>41</v>
      </c>
      <c r="D750" s="41" t="s">
        <v>517</v>
      </c>
      <c r="E750" s="75"/>
      <c r="F750" s="87">
        <f>F751</f>
        <v>105</v>
      </c>
    </row>
    <row r="751" spans="1:6" s="27" customFormat="1" ht="37.5" x14ac:dyDescent="0.3">
      <c r="A751" s="47" t="s">
        <v>21</v>
      </c>
      <c r="B751" s="76" t="s">
        <v>113</v>
      </c>
      <c r="C751" s="7" t="s">
        <v>41</v>
      </c>
      <c r="D751" s="41" t="s">
        <v>517</v>
      </c>
      <c r="E751" s="77" t="s">
        <v>22</v>
      </c>
      <c r="F751" s="87">
        <v>105</v>
      </c>
    </row>
    <row r="752" spans="1:6" s="22" customFormat="1" ht="28.5" customHeight="1" x14ac:dyDescent="0.3">
      <c r="A752" s="57" t="s">
        <v>257</v>
      </c>
      <c r="B752" s="80" t="s">
        <v>122</v>
      </c>
      <c r="C752" s="11" t="s">
        <v>0</v>
      </c>
      <c r="D752" s="11"/>
      <c r="E752" s="81"/>
      <c r="F752" s="89">
        <f>F753+F759</f>
        <v>9602.1999999999989</v>
      </c>
    </row>
    <row r="753" spans="1:6" s="9" customFormat="1" ht="25.5" customHeight="1" x14ac:dyDescent="0.3">
      <c r="A753" s="47" t="s">
        <v>258</v>
      </c>
      <c r="B753" s="74" t="s">
        <v>122</v>
      </c>
      <c r="C753" s="6" t="s">
        <v>170</v>
      </c>
      <c r="D753" s="6"/>
      <c r="E753" s="75"/>
      <c r="F753" s="87">
        <f>F754</f>
        <v>619.9</v>
      </c>
    </row>
    <row r="754" spans="1:6" ht="39.75" customHeight="1" x14ac:dyDescent="0.3">
      <c r="A754" s="46" t="s">
        <v>689</v>
      </c>
      <c r="B754" s="74" t="s">
        <v>122</v>
      </c>
      <c r="C754" s="6" t="s">
        <v>170</v>
      </c>
      <c r="D754" s="6" t="s">
        <v>106</v>
      </c>
      <c r="E754" s="75"/>
      <c r="F754" s="87">
        <f>F756</f>
        <v>619.9</v>
      </c>
    </row>
    <row r="755" spans="1:6" ht="21.75" customHeight="1" x14ac:dyDescent="0.3">
      <c r="A755" s="46" t="s">
        <v>342</v>
      </c>
      <c r="B755" s="74" t="s">
        <v>49</v>
      </c>
      <c r="C755" s="6" t="s">
        <v>18</v>
      </c>
      <c r="D755" s="6" t="s">
        <v>577</v>
      </c>
      <c r="E755" s="75"/>
      <c r="F755" s="87">
        <f>F756</f>
        <v>619.9</v>
      </c>
    </row>
    <row r="756" spans="1:6" ht="22.5" customHeight="1" x14ac:dyDescent="0.3">
      <c r="A756" s="46" t="s">
        <v>591</v>
      </c>
      <c r="B756" s="74" t="s">
        <v>122</v>
      </c>
      <c r="C756" s="6" t="s">
        <v>170</v>
      </c>
      <c r="D756" s="6" t="s">
        <v>578</v>
      </c>
      <c r="E756" s="75"/>
      <c r="F756" s="87">
        <f>F757</f>
        <v>619.9</v>
      </c>
    </row>
    <row r="757" spans="1:6" ht="56.25" x14ac:dyDescent="0.3">
      <c r="A757" s="46" t="s">
        <v>259</v>
      </c>
      <c r="B757" s="74" t="s">
        <v>122</v>
      </c>
      <c r="C757" s="6" t="s">
        <v>170</v>
      </c>
      <c r="D757" s="41" t="s">
        <v>581</v>
      </c>
      <c r="E757" s="75"/>
      <c r="F757" s="87">
        <f>F758</f>
        <v>619.9</v>
      </c>
    </row>
    <row r="758" spans="1:6" s="24" customFormat="1" ht="37.5" x14ac:dyDescent="0.3">
      <c r="A758" s="47" t="s">
        <v>21</v>
      </c>
      <c r="B758" s="74" t="s">
        <v>122</v>
      </c>
      <c r="C758" s="6" t="s">
        <v>170</v>
      </c>
      <c r="D758" s="41" t="s">
        <v>581</v>
      </c>
      <c r="E758" s="75" t="s">
        <v>22</v>
      </c>
      <c r="F758" s="87">
        <v>619.9</v>
      </c>
    </row>
    <row r="759" spans="1:6" s="21" customFormat="1" ht="20.25" x14ac:dyDescent="0.3">
      <c r="A759" s="45" t="s">
        <v>260</v>
      </c>
      <c r="B759" s="74" t="s">
        <v>122</v>
      </c>
      <c r="C759" s="6" t="s">
        <v>122</v>
      </c>
      <c r="D759" s="6"/>
      <c r="E759" s="75"/>
      <c r="F759" s="87">
        <f>+F760</f>
        <v>8982.2999999999993</v>
      </c>
    </row>
    <row r="760" spans="1:6" s="13" customFormat="1" ht="56.25" x14ac:dyDescent="0.3">
      <c r="A760" s="46" t="s">
        <v>340</v>
      </c>
      <c r="B760" s="74" t="s">
        <v>122</v>
      </c>
      <c r="C760" s="6" t="s">
        <v>122</v>
      </c>
      <c r="D760" s="6" t="s">
        <v>6</v>
      </c>
      <c r="E760" s="75"/>
      <c r="F760" s="87">
        <f>F762+F765</f>
        <v>8982.2999999999993</v>
      </c>
    </row>
    <row r="761" spans="1:6" s="13" customFormat="1" ht="20.25" x14ac:dyDescent="0.3">
      <c r="A761" s="46" t="s">
        <v>342</v>
      </c>
      <c r="B761" s="74" t="s">
        <v>122</v>
      </c>
      <c r="C761" s="6" t="s">
        <v>122</v>
      </c>
      <c r="D761" s="6" t="s">
        <v>341</v>
      </c>
      <c r="E761" s="75"/>
      <c r="F761" s="87">
        <f>+F762+F765</f>
        <v>8982.2999999999993</v>
      </c>
    </row>
    <row r="762" spans="1:6" s="13" customFormat="1" ht="37.5" x14ac:dyDescent="0.3">
      <c r="A762" s="46" t="s">
        <v>65</v>
      </c>
      <c r="B762" s="74" t="s">
        <v>122</v>
      </c>
      <c r="C762" s="6" t="s">
        <v>122</v>
      </c>
      <c r="D762" s="41" t="s">
        <v>346</v>
      </c>
      <c r="E762" s="75"/>
      <c r="F762" s="87">
        <f>+F763</f>
        <v>100</v>
      </c>
    </row>
    <row r="763" spans="1:6" s="13" customFormat="1" ht="28.5" customHeight="1" x14ac:dyDescent="0.3">
      <c r="A763" s="47" t="s">
        <v>381</v>
      </c>
      <c r="B763" s="74" t="s">
        <v>122</v>
      </c>
      <c r="C763" s="6" t="s">
        <v>122</v>
      </c>
      <c r="D763" s="41" t="s">
        <v>382</v>
      </c>
      <c r="E763" s="75"/>
      <c r="F763" s="87">
        <f>+F764</f>
        <v>100</v>
      </c>
    </row>
    <row r="764" spans="1:6" s="28" customFormat="1" ht="37.5" x14ac:dyDescent="0.3">
      <c r="A764" s="47" t="s">
        <v>21</v>
      </c>
      <c r="B764" s="74" t="s">
        <v>122</v>
      </c>
      <c r="C764" s="6" t="s">
        <v>122</v>
      </c>
      <c r="D764" s="6" t="s">
        <v>382</v>
      </c>
      <c r="E764" s="75" t="s">
        <v>22</v>
      </c>
      <c r="F764" s="87">
        <v>100</v>
      </c>
    </row>
    <row r="765" spans="1:6" s="13" customFormat="1" ht="20.25" x14ac:dyDescent="0.3">
      <c r="A765" s="46" t="s">
        <v>17</v>
      </c>
      <c r="B765" s="74" t="s">
        <v>122</v>
      </c>
      <c r="C765" s="6" t="s">
        <v>122</v>
      </c>
      <c r="D765" s="41" t="s">
        <v>368</v>
      </c>
      <c r="E765" s="75"/>
      <c r="F765" s="87">
        <f>+F766+F768</f>
        <v>8882.2999999999993</v>
      </c>
    </row>
    <row r="766" spans="1:6" s="13" customFormat="1" ht="20.25" x14ac:dyDescent="0.3">
      <c r="A766" s="46" t="s">
        <v>261</v>
      </c>
      <c r="B766" s="74" t="s">
        <v>122</v>
      </c>
      <c r="C766" s="6" t="s">
        <v>122</v>
      </c>
      <c r="D766" s="41" t="s">
        <v>383</v>
      </c>
      <c r="E766" s="75"/>
      <c r="F766" s="87">
        <f>+F767</f>
        <v>6494.3</v>
      </c>
    </row>
    <row r="767" spans="1:6" s="28" customFormat="1" ht="37.5" x14ac:dyDescent="0.3">
      <c r="A767" s="47" t="s">
        <v>191</v>
      </c>
      <c r="B767" s="74" t="s">
        <v>122</v>
      </c>
      <c r="C767" s="6" t="s">
        <v>122</v>
      </c>
      <c r="D767" s="6" t="s">
        <v>383</v>
      </c>
      <c r="E767" s="75" t="s">
        <v>192</v>
      </c>
      <c r="F767" s="87">
        <v>6494.3</v>
      </c>
    </row>
    <row r="768" spans="1:6" s="4" customFormat="1" ht="37.5" x14ac:dyDescent="0.3">
      <c r="A768" s="47" t="s">
        <v>699</v>
      </c>
      <c r="B768" s="74" t="s">
        <v>122</v>
      </c>
      <c r="C768" s="6" t="s">
        <v>122</v>
      </c>
      <c r="D768" s="41" t="s">
        <v>384</v>
      </c>
      <c r="E768" s="75"/>
      <c r="F768" s="87">
        <f>+F769</f>
        <v>2388</v>
      </c>
    </row>
    <row r="769" spans="1:6" s="29" customFormat="1" ht="37.5" x14ac:dyDescent="0.3">
      <c r="A769" s="47" t="s">
        <v>191</v>
      </c>
      <c r="B769" s="74" t="s">
        <v>122</v>
      </c>
      <c r="C769" s="6" t="s">
        <v>122</v>
      </c>
      <c r="D769" s="6" t="s">
        <v>384</v>
      </c>
      <c r="E769" s="75" t="s">
        <v>192</v>
      </c>
      <c r="F769" s="87">
        <v>2388</v>
      </c>
    </row>
    <row r="770" spans="1:6" s="22" customFormat="1" ht="28.15" customHeight="1" x14ac:dyDescent="0.3">
      <c r="A770" s="57" t="s">
        <v>262</v>
      </c>
      <c r="B770" s="80" t="s">
        <v>82</v>
      </c>
      <c r="C770" s="11" t="s">
        <v>0</v>
      </c>
      <c r="D770" s="11"/>
      <c r="E770" s="81"/>
      <c r="F770" s="89">
        <f>+F771+F778+F817</f>
        <v>46168.100000000006</v>
      </c>
    </row>
    <row r="771" spans="1:6" s="9" customFormat="1" ht="20.25" x14ac:dyDescent="0.3">
      <c r="A771" s="48" t="s">
        <v>263</v>
      </c>
      <c r="B771" s="76" t="s">
        <v>82</v>
      </c>
      <c r="C771" s="7" t="s">
        <v>11</v>
      </c>
      <c r="D771" s="7"/>
      <c r="E771" s="77"/>
      <c r="F771" s="88">
        <f>+F772</f>
        <v>10466.9</v>
      </c>
    </row>
    <row r="772" spans="1:6" ht="56.25" x14ac:dyDescent="0.3">
      <c r="A772" s="48" t="s">
        <v>340</v>
      </c>
      <c r="B772" s="76" t="s">
        <v>82</v>
      </c>
      <c r="C772" s="7" t="s">
        <v>11</v>
      </c>
      <c r="D772" s="7" t="s">
        <v>6</v>
      </c>
      <c r="E772" s="77"/>
      <c r="F772" s="87">
        <f>+F773</f>
        <v>10466.9</v>
      </c>
    </row>
    <row r="773" spans="1:6" s="9" customFormat="1" ht="20.25" x14ac:dyDescent="0.3">
      <c r="A773" s="48" t="s">
        <v>342</v>
      </c>
      <c r="B773" s="76" t="s">
        <v>82</v>
      </c>
      <c r="C773" s="7" t="s">
        <v>11</v>
      </c>
      <c r="D773" s="7" t="s">
        <v>341</v>
      </c>
      <c r="E773" s="77"/>
      <c r="F773" s="88">
        <f>+F774</f>
        <v>10466.9</v>
      </c>
    </row>
    <row r="774" spans="1:6" ht="20.25" x14ac:dyDescent="0.3">
      <c r="A774" s="48" t="s">
        <v>17</v>
      </c>
      <c r="B774" s="76" t="s">
        <v>82</v>
      </c>
      <c r="C774" s="7" t="s">
        <v>11</v>
      </c>
      <c r="D774" s="7" t="s">
        <v>368</v>
      </c>
      <c r="E774" s="77"/>
      <c r="F774" s="88">
        <f>+F775</f>
        <v>10466.9</v>
      </c>
    </row>
    <row r="775" spans="1:6" ht="20.25" x14ac:dyDescent="0.3">
      <c r="A775" s="48" t="s">
        <v>264</v>
      </c>
      <c r="B775" s="76" t="s">
        <v>82</v>
      </c>
      <c r="C775" s="7" t="s">
        <v>11</v>
      </c>
      <c r="D775" s="7" t="s">
        <v>385</v>
      </c>
      <c r="E775" s="77"/>
      <c r="F775" s="88">
        <f>+F776+F777</f>
        <v>10466.9</v>
      </c>
    </row>
    <row r="776" spans="1:6" s="24" customFormat="1" ht="37.5" x14ac:dyDescent="0.3">
      <c r="A776" s="47" t="s">
        <v>21</v>
      </c>
      <c r="B776" s="76" t="s">
        <v>82</v>
      </c>
      <c r="C776" s="7" t="s">
        <v>11</v>
      </c>
      <c r="D776" s="7" t="s">
        <v>385</v>
      </c>
      <c r="E776" s="77" t="s">
        <v>22</v>
      </c>
      <c r="F776" s="87">
        <v>48</v>
      </c>
    </row>
    <row r="777" spans="1:6" s="24" customFormat="1" ht="20.25" x14ac:dyDescent="0.3">
      <c r="A777" s="70" t="s">
        <v>265</v>
      </c>
      <c r="B777" s="76" t="s">
        <v>82</v>
      </c>
      <c r="C777" s="7" t="s">
        <v>11</v>
      </c>
      <c r="D777" s="7" t="s">
        <v>385</v>
      </c>
      <c r="E777" s="77" t="s">
        <v>266</v>
      </c>
      <c r="F777" s="87">
        <v>10418.9</v>
      </c>
    </row>
    <row r="778" spans="1:6" s="9" customFormat="1" ht="20.25" x14ac:dyDescent="0.3">
      <c r="A778" s="48" t="s">
        <v>267</v>
      </c>
      <c r="B778" s="76" t="s">
        <v>82</v>
      </c>
      <c r="C778" s="7" t="s">
        <v>18</v>
      </c>
      <c r="D778" s="7"/>
      <c r="E778" s="77"/>
      <c r="F778" s="88">
        <f>F779+F790+F795+F801+F807</f>
        <v>33601.200000000004</v>
      </c>
    </row>
    <row r="779" spans="1:6" s="9" customFormat="1" ht="37.5" x14ac:dyDescent="0.3">
      <c r="A779" s="51" t="s">
        <v>426</v>
      </c>
      <c r="B779" s="74" t="s">
        <v>82</v>
      </c>
      <c r="C779" s="6" t="s">
        <v>18</v>
      </c>
      <c r="D779" s="6" t="s">
        <v>183</v>
      </c>
      <c r="E779" s="75"/>
      <c r="F779" s="87">
        <f>SUM(F780+F785)</f>
        <v>9652.4</v>
      </c>
    </row>
    <row r="780" spans="1:6" s="9" customFormat="1" ht="20.25" x14ac:dyDescent="0.3">
      <c r="A780" s="51" t="s">
        <v>455</v>
      </c>
      <c r="B780" s="74" t="s">
        <v>82</v>
      </c>
      <c r="C780" s="6" t="s">
        <v>18</v>
      </c>
      <c r="D780" s="41" t="s">
        <v>173</v>
      </c>
      <c r="E780" s="75"/>
      <c r="F780" s="87">
        <f>+F781</f>
        <v>557.6</v>
      </c>
    </row>
    <row r="781" spans="1:6" s="9" customFormat="1" ht="20.25" x14ac:dyDescent="0.3">
      <c r="A781" s="51" t="s">
        <v>99</v>
      </c>
      <c r="B781" s="74" t="s">
        <v>82</v>
      </c>
      <c r="C781" s="6" t="s">
        <v>18</v>
      </c>
      <c r="D781" s="41" t="s">
        <v>179</v>
      </c>
      <c r="E781" s="75"/>
      <c r="F781" s="87">
        <f>+F782</f>
        <v>557.6</v>
      </c>
    </row>
    <row r="782" spans="1:6" s="9" customFormat="1" ht="37.5" x14ac:dyDescent="0.3">
      <c r="A782" s="64" t="s">
        <v>194</v>
      </c>
      <c r="B782" s="74" t="s">
        <v>82</v>
      </c>
      <c r="C782" s="6" t="s">
        <v>18</v>
      </c>
      <c r="D782" s="41" t="s">
        <v>181</v>
      </c>
      <c r="E782" s="75"/>
      <c r="F782" s="87">
        <f>+F783+F784</f>
        <v>557.6</v>
      </c>
    </row>
    <row r="783" spans="1:6" s="27" customFormat="1" ht="37.5" x14ac:dyDescent="0.3">
      <c r="A783" s="62" t="s">
        <v>21</v>
      </c>
      <c r="B783" s="74" t="s">
        <v>82</v>
      </c>
      <c r="C783" s="6" t="s">
        <v>18</v>
      </c>
      <c r="D783" s="41" t="s">
        <v>181</v>
      </c>
      <c r="E783" s="75" t="s">
        <v>22</v>
      </c>
      <c r="F783" s="87">
        <v>8.4</v>
      </c>
    </row>
    <row r="784" spans="1:6" s="24" customFormat="1" ht="37.5" x14ac:dyDescent="0.3">
      <c r="A784" s="62" t="s">
        <v>191</v>
      </c>
      <c r="B784" s="74" t="s">
        <v>82</v>
      </c>
      <c r="C784" s="6" t="s">
        <v>18</v>
      </c>
      <c r="D784" s="41" t="s">
        <v>181</v>
      </c>
      <c r="E784" s="75" t="s">
        <v>192</v>
      </c>
      <c r="F784" s="87">
        <v>549.20000000000005</v>
      </c>
    </row>
    <row r="785" spans="1:6" s="9" customFormat="1" ht="20.25" x14ac:dyDescent="0.3">
      <c r="A785" s="51" t="s">
        <v>342</v>
      </c>
      <c r="B785" s="74" t="s">
        <v>82</v>
      </c>
      <c r="C785" s="6" t="s">
        <v>18</v>
      </c>
      <c r="D785" s="41" t="s">
        <v>196</v>
      </c>
      <c r="E785" s="75"/>
      <c r="F785" s="87">
        <f>+F786</f>
        <v>9094.7999999999993</v>
      </c>
    </row>
    <row r="786" spans="1:6" s="9" customFormat="1" ht="20.25" x14ac:dyDescent="0.3">
      <c r="A786" s="51" t="s">
        <v>99</v>
      </c>
      <c r="B786" s="74" t="s">
        <v>82</v>
      </c>
      <c r="C786" s="6" t="s">
        <v>18</v>
      </c>
      <c r="D786" s="41" t="s">
        <v>436</v>
      </c>
      <c r="E786" s="75"/>
      <c r="F786" s="87">
        <f>+F787</f>
        <v>9094.7999999999993</v>
      </c>
    </row>
    <row r="787" spans="1:6" s="9" customFormat="1" ht="22.5" customHeight="1" x14ac:dyDescent="0.3">
      <c r="A787" s="51" t="s">
        <v>457</v>
      </c>
      <c r="B787" s="74" t="s">
        <v>82</v>
      </c>
      <c r="C787" s="6" t="s">
        <v>18</v>
      </c>
      <c r="D787" s="41" t="s">
        <v>458</v>
      </c>
      <c r="E787" s="75"/>
      <c r="F787" s="87">
        <f>+F788+F789</f>
        <v>9094.7999999999993</v>
      </c>
    </row>
    <row r="788" spans="1:6" s="27" customFormat="1" ht="37.5" x14ac:dyDescent="0.3">
      <c r="A788" s="47" t="s">
        <v>21</v>
      </c>
      <c r="B788" s="74" t="s">
        <v>82</v>
      </c>
      <c r="C788" s="6" t="s">
        <v>18</v>
      </c>
      <c r="D788" s="41" t="s">
        <v>458</v>
      </c>
      <c r="E788" s="75" t="s">
        <v>22</v>
      </c>
      <c r="F788" s="87">
        <v>181.9</v>
      </c>
    </row>
    <row r="789" spans="1:6" s="24" customFormat="1" ht="37.5" x14ac:dyDescent="0.3">
      <c r="A789" s="47" t="s">
        <v>191</v>
      </c>
      <c r="B789" s="74" t="s">
        <v>82</v>
      </c>
      <c r="C789" s="6" t="s">
        <v>18</v>
      </c>
      <c r="D789" s="41" t="s">
        <v>458</v>
      </c>
      <c r="E789" s="75" t="s">
        <v>192</v>
      </c>
      <c r="F789" s="87">
        <v>8912.9</v>
      </c>
    </row>
    <row r="790" spans="1:6" ht="37.5" x14ac:dyDescent="0.3">
      <c r="A790" s="48" t="s">
        <v>625</v>
      </c>
      <c r="B790" s="76" t="s">
        <v>82</v>
      </c>
      <c r="C790" s="7" t="s">
        <v>18</v>
      </c>
      <c r="D790" s="7" t="s">
        <v>203</v>
      </c>
      <c r="E790" s="77"/>
      <c r="F790" s="88">
        <f>F791</f>
        <v>4296.6000000000004</v>
      </c>
    </row>
    <row r="791" spans="1:6" ht="20.25" x14ac:dyDescent="0.3">
      <c r="A791" s="48" t="s">
        <v>455</v>
      </c>
      <c r="B791" s="76" t="s">
        <v>82</v>
      </c>
      <c r="C791" s="7" t="s">
        <v>18</v>
      </c>
      <c r="D791" s="7" t="s">
        <v>238</v>
      </c>
      <c r="E791" s="77"/>
      <c r="F791" s="88">
        <f>F792</f>
        <v>4296.6000000000004</v>
      </c>
    </row>
    <row r="792" spans="1:6" ht="20.25" x14ac:dyDescent="0.3">
      <c r="A792" s="45" t="s">
        <v>624</v>
      </c>
      <c r="B792" s="76" t="s">
        <v>82</v>
      </c>
      <c r="C792" s="7" t="s">
        <v>18</v>
      </c>
      <c r="D792" s="7" t="s">
        <v>623</v>
      </c>
      <c r="E792" s="77"/>
      <c r="F792" s="87">
        <f>F793</f>
        <v>4296.6000000000004</v>
      </c>
    </row>
    <row r="793" spans="1:6" ht="37.5" x14ac:dyDescent="0.3">
      <c r="A793" s="46" t="s">
        <v>318</v>
      </c>
      <c r="B793" s="76" t="s">
        <v>82</v>
      </c>
      <c r="C793" s="7" t="s">
        <v>18</v>
      </c>
      <c r="D793" s="7" t="s">
        <v>622</v>
      </c>
      <c r="E793" s="77"/>
      <c r="F793" s="87">
        <f>F794</f>
        <v>4296.6000000000004</v>
      </c>
    </row>
    <row r="794" spans="1:6" s="24" customFormat="1" ht="37.5" x14ac:dyDescent="0.3">
      <c r="A794" s="47" t="s">
        <v>191</v>
      </c>
      <c r="B794" s="76" t="s">
        <v>82</v>
      </c>
      <c r="C794" s="7" t="s">
        <v>18</v>
      </c>
      <c r="D794" s="7" t="s">
        <v>622</v>
      </c>
      <c r="E794" s="77" t="s">
        <v>192</v>
      </c>
      <c r="F794" s="87">
        <v>4296.6000000000004</v>
      </c>
    </row>
    <row r="795" spans="1:6" ht="56.25" x14ac:dyDescent="0.3">
      <c r="A795" s="48" t="s">
        <v>340</v>
      </c>
      <c r="B795" s="76" t="s">
        <v>82</v>
      </c>
      <c r="C795" s="7" t="s">
        <v>18</v>
      </c>
      <c r="D795" s="7" t="s">
        <v>6</v>
      </c>
      <c r="E795" s="77"/>
      <c r="F795" s="88">
        <f>+F796</f>
        <v>722.6</v>
      </c>
    </row>
    <row r="796" spans="1:6" ht="20.25" x14ac:dyDescent="0.3">
      <c r="A796" s="46" t="s">
        <v>342</v>
      </c>
      <c r="B796" s="76" t="s">
        <v>82</v>
      </c>
      <c r="C796" s="7" t="s">
        <v>18</v>
      </c>
      <c r="D796" s="7" t="s">
        <v>341</v>
      </c>
      <c r="E796" s="77"/>
      <c r="F796" s="88">
        <f>+F797</f>
        <v>722.6</v>
      </c>
    </row>
    <row r="797" spans="1:6" ht="20.25" x14ac:dyDescent="0.3">
      <c r="A797" s="48" t="s">
        <v>17</v>
      </c>
      <c r="B797" s="76" t="s">
        <v>82</v>
      </c>
      <c r="C797" s="7" t="s">
        <v>18</v>
      </c>
      <c r="D797" s="7" t="s">
        <v>368</v>
      </c>
      <c r="E797" s="77"/>
      <c r="F797" s="88">
        <f>+F798</f>
        <v>722.6</v>
      </c>
    </row>
    <row r="798" spans="1:6" ht="20.25" x14ac:dyDescent="0.3">
      <c r="A798" s="48" t="s">
        <v>268</v>
      </c>
      <c r="B798" s="76" t="s">
        <v>82</v>
      </c>
      <c r="C798" s="7" t="s">
        <v>18</v>
      </c>
      <c r="D798" s="7" t="s">
        <v>386</v>
      </c>
      <c r="E798" s="77"/>
      <c r="F798" s="88">
        <f>+F799+F800</f>
        <v>722.6</v>
      </c>
    </row>
    <row r="799" spans="1:6" s="24" customFormat="1" ht="37.5" x14ac:dyDescent="0.3">
      <c r="A799" s="47" t="s">
        <v>21</v>
      </c>
      <c r="B799" s="76" t="s">
        <v>82</v>
      </c>
      <c r="C799" s="7" t="s">
        <v>18</v>
      </c>
      <c r="D799" s="7" t="s">
        <v>386</v>
      </c>
      <c r="E799" s="77" t="s">
        <v>22</v>
      </c>
      <c r="F799" s="87">
        <v>2.6</v>
      </c>
    </row>
    <row r="800" spans="1:6" s="24" customFormat="1" ht="20.25" x14ac:dyDescent="0.3">
      <c r="A800" s="54" t="s">
        <v>269</v>
      </c>
      <c r="B800" s="76" t="s">
        <v>82</v>
      </c>
      <c r="C800" s="7" t="s">
        <v>18</v>
      </c>
      <c r="D800" s="7" t="s">
        <v>386</v>
      </c>
      <c r="E800" s="77" t="s">
        <v>270</v>
      </c>
      <c r="F800" s="87">
        <v>720</v>
      </c>
    </row>
    <row r="801" spans="1:6" ht="56.25" x14ac:dyDescent="0.3">
      <c r="A801" s="47" t="s">
        <v>599</v>
      </c>
      <c r="B801" s="76" t="s">
        <v>82</v>
      </c>
      <c r="C801" s="7" t="s">
        <v>18</v>
      </c>
      <c r="D801" s="7" t="s">
        <v>73</v>
      </c>
      <c r="E801" s="77"/>
      <c r="F801" s="88">
        <f>F802</f>
        <v>13489.3</v>
      </c>
    </row>
    <row r="802" spans="1:6" ht="20.25" x14ac:dyDescent="0.3">
      <c r="A802" s="47" t="s">
        <v>455</v>
      </c>
      <c r="B802" s="76" t="s">
        <v>82</v>
      </c>
      <c r="C802" s="7" t="s">
        <v>18</v>
      </c>
      <c r="D802" s="7" t="s">
        <v>604</v>
      </c>
      <c r="E802" s="77"/>
      <c r="F802" s="88">
        <f>F803</f>
        <v>13489.3</v>
      </c>
    </row>
    <row r="803" spans="1:6" ht="20.25" x14ac:dyDescent="0.3">
      <c r="A803" s="54" t="s">
        <v>606</v>
      </c>
      <c r="B803" s="76" t="s">
        <v>82</v>
      </c>
      <c r="C803" s="7" t="s">
        <v>18</v>
      </c>
      <c r="D803" s="7" t="s">
        <v>605</v>
      </c>
      <c r="E803" s="77"/>
      <c r="F803" s="88">
        <f>F804</f>
        <v>13489.3</v>
      </c>
    </row>
    <row r="804" spans="1:6" ht="56.25" x14ac:dyDescent="0.3">
      <c r="A804" s="54" t="s">
        <v>607</v>
      </c>
      <c r="B804" s="76" t="s">
        <v>82</v>
      </c>
      <c r="C804" s="7" t="s">
        <v>18</v>
      </c>
      <c r="D804" s="7" t="s">
        <v>608</v>
      </c>
      <c r="E804" s="77"/>
      <c r="F804" s="88">
        <f>+F805+F806</f>
        <v>13489.3</v>
      </c>
    </row>
    <row r="805" spans="1:6" s="24" customFormat="1" ht="37.5" x14ac:dyDescent="0.3">
      <c r="A805" s="47" t="s">
        <v>21</v>
      </c>
      <c r="B805" s="76" t="s">
        <v>82</v>
      </c>
      <c r="C805" s="7" t="s">
        <v>18</v>
      </c>
      <c r="D805" s="7" t="s">
        <v>608</v>
      </c>
      <c r="E805" s="77" t="s">
        <v>22</v>
      </c>
      <c r="F805" s="87">
        <v>199.3</v>
      </c>
    </row>
    <row r="806" spans="1:6" s="24" customFormat="1" ht="37.5" x14ac:dyDescent="0.3">
      <c r="A806" s="47" t="s">
        <v>191</v>
      </c>
      <c r="B806" s="76" t="s">
        <v>82</v>
      </c>
      <c r="C806" s="7" t="s">
        <v>18</v>
      </c>
      <c r="D806" s="7" t="s">
        <v>608</v>
      </c>
      <c r="E806" s="77" t="s">
        <v>192</v>
      </c>
      <c r="F806" s="87">
        <v>13290</v>
      </c>
    </row>
    <row r="807" spans="1:6" ht="37.5" x14ac:dyDescent="0.3">
      <c r="A807" s="53" t="s">
        <v>689</v>
      </c>
      <c r="B807" s="76" t="s">
        <v>82</v>
      </c>
      <c r="C807" s="7" t="s">
        <v>18</v>
      </c>
      <c r="D807" s="7" t="s">
        <v>106</v>
      </c>
      <c r="E807" s="77"/>
      <c r="F807" s="88">
        <f>F808+F812</f>
        <v>5440.3</v>
      </c>
    </row>
    <row r="808" spans="1:6" ht="20.25" x14ac:dyDescent="0.3">
      <c r="A808" s="53" t="s">
        <v>455</v>
      </c>
      <c r="B808" s="76" t="s">
        <v>594</v>
      </c>
      <c r="C808" s="7" t="s">
        <v>18</v>
      </c>
      <c r="D808" s="7" t="s">
        <v>583</v>
      </c>
      <c r="E808" s="77"/>
      <c r="F808" s="88">
        <f>F809</f>
        <v>2040.3</v>
      </c>
    </row>
    <row r="809" spans="1:6" ht="20.25" x14ac:dyDescent="0.3">
      <c r="A809" s="53" t="s">
        <v>17</v>
      </c>
      <c r="B809" s="76" t="s">
        <v>82</v>
      </c>
      <c r="C809" s="7" t="s">
        <v>18</v>
      </c>
      <c r="D809" s="7" t="s">
        <v>596</v>
      </c>
      <c r="E809" s="77"/>
      <c r="F809" s="88">
        <f>F810</f>
        <v>2040.3</v>
      </c>
    </row>
    <row r="810" spans="1:6" ht="37.5" x14ac:dyDescent="0.3">
      <c r="A810" s="71" t="s">
        <v>295</v>
      </c>
      <c r="B810" s="76" t="s">
        <v>82</v>
      </c>
      <c r="C810" s="7" t="s">
        <v>18</v>
      </c>
      <c r="D810" s="7" t="s">
        <v>595</v>
      </c>
      <c r="E810" s="77"/>
      <c r="F810" s="88">
        <f>+F811</f>
        <v>2040.3</v>
      </c>
    </row>
    <row r="811" spans="1:6" s="24" customFormat="1" ht="37.5" x14ac:dyDescent="0.3">
      <c r="A811" s="52" t="s">
        <v>191</v>
      </c>
      <c r="B811" s="76" t="s">
        <v>82</v>
      </c>
      <c r="C811" s="7" t="s">
        <v>18</v>
      </c>
      <c r="D811" s="7" t="s">
        <v>595</v>
      </c>
      <c r="E811" s="77" t="s">
        <v>192</v>
      </c>
      <c r="F811" s="87">
        <v>2040.3</v>
      </c>
    </row>
    <row r="812" spans="1:6" ht="20.25" x14ac:dyDescent="0.3">
      <c r="A812" s="52" t="s">
        <v>342</v>
      </c>
      <c r="B812" s="76" t="s">
        <v>82</v>
      </c>
      <c r="C812" s="7" t="s">
        <v>18</v>
      </c>
      <c r="D812" s="7" t="s">
        <v>577</v>
      </c>
      <c r="E812" s="77"/>
      <c r="F812" s="87">
        <f>F813</f>
        <v>3400</v>
      </c>
    </row>
    <row r="813" spans="1:6" ht="20.25" x14ac:dyDescent="0.3">
      <c r="A813" s="53" t="s">
        <v>17</v>
      </c>
      <c r="B813" s="76" t="s">
        <v>82</v>
      </c>
      <c r="C813" s="7" t="s">
        <v>18</v>
      </c>
      <c r="D813" s="7" t="s">
        <v>592</v>
      </c>
      <c r="E813" s="77"/>
      <c r="F813" s="88">
        <f>F814</f>
        <v>3400</v>
      </c>
    </row>
    <row r="814" spans="1:6" ht="75" x14ac:dyDescent="0.3">
      <c r="A814" s="71" t="s">
        <v>272</v>
      </c>
      <c r="B814" s="76" t="s">
        <v>82</v>
      </c>
      <c r="C814" s="7" t="s">
        <v>18</v>
      </c>
      <c r="D814" s="7" t="s">
        <v>593</v>
      </c>
      <c r="E814" s="77"/>
      <c r="F814" s="88">
        <f>+F815+F816</f>
        <v>3400</v>
      </c>
    </row>
    <row r="815" spans="1:6" s="24" customFormat="1" ht="37.5" x14ac:dyDescent="0.3">
      <c r="A815" s="52" t="s">
        <v>21</v>
      </c>
      <c r="B815" s="76" t="s">
        <v>82</v>
      </c>
      <c r="C815" s="7" t="s">
        <v>18</v>
      </c>
      <c r="D815" s="7" t="s">
        <v>593</v>
      </c>
      <c r="E815" s="77" t="s">
        <v>22</v>
      </c>
      <c r="F815" s="87">
        <v>100</v>
      </c>
    </row>
    <row r="816" spans="1:6" s="24" customFormat="1" ht="37.5" x14ac:dyDescent="0.3">
      <c r="A816" s="52" t="s">
        <v>191</v>
      </c>
      <c r="B816" s="76" t="s">
        <v>82</v>
      </c>
      <c r="C816" s="7" t="s">
        <v>18</v>
      </c>
      <c r="D816" s="7" t="s">
        <v>593</v>
      </c>
      <c r="E816" s="77" t="s">
        <v>192</v>
      </c>
      <c r="F816" s="87">
        <v>3300</v>
      </c>
    </row>
    <row r="817" spans="1:6" s="9" customFormat="1" ht="20.25" x14ac:dyDescent="0.3">
      <c r="A817" s="48" t="s">
        <v>273</v>
      </c>
      <c r="B817" s="76" t="s">
        <v>82</v>
      </c>
      <c r="C817" s="7" t="s">
        <v>49</v>
      </c>
      <c r="D817" s="7"/>
      <c r="E817" s="77"/>
      <c r="F817" s="88">
        <f>+F818+F823</f>
        <v>2100</v>
      </c>
    </row>
    <row r="818" spans="1:6" ht="56.25" x14ac:dyDescent="0.3">
      <c r="A818" s="48" t="s">
        <v>340</v>
      </c>
      <c r="B818" s="74" t="s">
        <v>82</v>
      </c>
      <c r="C818" s="6" t="s">
        <v>49</v>
      </c>
      <c r="D818" s="6" t="s">
        <v>6</v>
      </c>
      <c r="E818" s="75"/>
      <c r="F818" s="87">
        <f>+F820</f>
        <v>2000</v>
      </c>
    </row>
    <row r="819" spans="1:6" ht="24" customHeight="1" x14ac:dyDescent="0.3">
      <c r="A819" s="46" t="s">
        <v>371</v>
      </c>
      <c r="B819" s="74" t="s">
        <v>82</v>
      </c>
      <c r="C819" s="6" t="s">
        <v>49</v>
      </c>
      <c r="D819" s="6" t="s">
        <v>7</v>
      </c>
      <c r="E819" s="75"/>
      <c r="F819" s="87">
        <f>+F820</f>
        <v>2000</v>
      </c>
    </row>
    <row r="820" spans="1:6" ht="21.75" customHeight="1" x14ac:dyDescent="0.3">
      <c r="A820" s="46" t="s">
        <v>8</v>
      </c>
      <c r="B820" s="74" t="s">
        <v>82</v>
      </c>
      <c r="C820" s="6" t="s">
        <v>49</v>
      </c>
      <c r="D820" s="6" t="s">
        <v>9</v>
      </c>
      <c r="E820" s="77"/>
      <c r="F820" s="87">
        <f>+F821</f>
        <v>2000</v>
      </c>
    </row>
    <row r="821" spans="1:6" ht="20.25" x14ac:dyDescent="0.3">
      <c r="A821" s="46" t="s">
        <v>274</v>
      </c>
      <c r="B821" s="74" t="s">
        <v>82</v>
      </c>
      <c r="C821" s="6" t="s">
        <v>49</v>
      </c>
      <c r="D821" s="41" t="s">
        <v>275</v>
      </c>
      <c r="E821" s="75" t="s">
        <v>20</v>
      </c>
      <c r="F821" s="87">
        <f>+F822</f>
        <v>2000</v>
      </c>
    </row>
    <row r="822" spans="1:6" s="24" customFormat="1" ht="56.25" x14ac:dyDescent="0.3">
      <c r="A822" s="45" t="s">
        <v>86</v>
      </c>
      <c r="B822" s="76" t="s">
        <v>82</v>
      </c>
      <c r="C822" s="7" t="s">
        <v>49</v>
      </c>
      <c r="D822" s="7" t="s">
        <v>275</v>
      </c>
      <c r="E822" s="77" t="s">
        <v>87</v>
      </c>
      <c r="F822" s="87">
        <v>2000</v>
      </c>
    </row>
    <row r="823" spans="1:6" ht="37.5" x14ac:dyDescent="0.3">
      <c r="A823" s="47" t="s">
        <v>557</v>
      </c>
      <c r="B823" s="74" t="s">
        <v>82</v>
      </c>
      <c r="C823" s="6" t="s">
        <v>49</v>
      </c>
      <c r="D823" s="6" t="s">
        <v>143</v>
      </c>
      <c r="E823" s="75"/>
      <c r="F823" s="87">
        <f>F824</f>
        <v>100</v>
      </c>
    </row>
    <row r="824" spans="1:6" ht="20.25" x14ac:dyDescent="0.3">
      <c r="A824" s="46" t="s">
        <v>342</v>
      </c>
      <c r="B824" s="74" t="s">
        <v>82</v>
      </c>
      <c r="C824" s="6" t="s">
        <v>49</v>
      </c>
      <c r="D824" s="41" t="s">
        <v>145</v>
      </c>
      <c r="E824" s="77"/>
      <c r="F824" s="87">
        <f>F825</f>
        <v>100</v>
      </c>
    </row>
    <row r="825" spans="1:6" ht="20.25" x14ac:dyDescent="0.3">
      <c r="A825" s="47" t="s">
        <v>17</v>
      </c>
      <c r="B825" s="74" t="s">
        <v>82</v>
      </c>
      <c r="C825" s="6" t="s">
        <v>49</v>
      </c>
      <c r="D825" s="41" t="s">
        <v>271</v>
      </c>
      <c r="E825" s="75" t="s">
        <v>20</v>
      </c>
      <c r="F825" s="87">
        <f>F826</f>
        <v>100</v>
      </c>
    </row>
    <row r="826" spans="1:6" ht="37.5" x14ac:dyDescent="0.3">
      <c r="A826" s="47" t="s">
        <v>300</v>
      </c>
      <c r="B826" s="74" t="s">
        <v>82</v>
      </c>
      <c r="C826" s="6" t="s">
        <v>49</v>
      </c>
      <c r="D826" s="7" t="s">
        <v>299</v>
      </c>
      <c r="E826" s="75" t="s">
        <v>20</v>
      </c>
      <c r="F826" s="87">
        <f>F827</f>
        <v>100</v>
      </c>
    </row>
    <row r="827" spans="1:6" s="24" customFormat="1" ht="37.5" x14ac:dyDescent="0.3">
      <c r="A827" s="45" t="s">
        <v>191</v>
      </c>
      <c r="B827" s="76" t="s">
        <v>82</v>
      </c>
      <c r="C827" s="7" t="s">
        <v>49</v>
      </c>
      <c r="D827" s="7" t="s">
        <v>299</v>
      </c>
      <c r="E827" s="77" t="s">
        <v>192</v>
      </c>
      <c r="F827" s="87">
        <v>100</v>
      </c>
    </row>
    <row r="828" spans="1:6" s="39" customFormat="1" ht="30" customHeight="1" x14ac:dyDescent="0.3">
      <c r="A828" s="102" t="s">
        <v>682</v>
      </c>
      <c r="B828" s="85" t="s">
        <v>10</v>
      </c>
      <c r="C828" s="17" t="s">
        <v>0</v>
      </c>
      <c r="D828" s="17"/>
      <c r="E828" s="83"/>
      <c r="F828" s="91">
        <f>+F829+F850+F867</f>
        <v>115077.29999999999</v>
      </c>
    </row>
    <row r="829" spans="1:6" s="33" customFormat="1" ht="20.25" x14ac:dyDescent="0.3">
      <c r="A829" s="56" t="s">
        <v>276</v>
      </c>
      <c r="B829" s="76" t="s">
        <v>10</v>
      </c>
      <c r="C829" s="7" t="s">
        <v>11</v>
      </c>
      <c r="D829" s="7"/>
      <c r="E829" s="77"/>
      <c r="F829" s="88">
        <f>+F830+F845</f>
        <v>106315.9</v>
      </c>
    </row>
    <row r="830" spans="1:6" s="34" customFormat="1" ht="37.5" x14ac:dyDescent="0.3">
      <c r="A830" s="53" t="s">
        <v>470</v>
      </c>
      <c r="B830" s="76" t="s">
        <v>10</v>
      </c>
      <c r="C830" s="7" t="s">
        <v>11</v>
      </c>
      <c r="D830" s="7" t="s">
        <v>277</v>
      </c>
      <c r="E830" s="77"/>
      <c r="F830" s="88">
        <f>+F831+F835+F839</f>
        <v>69512.899999999994</v>
      </c>
    </row>
    <row r="831" spans="1:6" s="34" customFormat="1" ht="20.25" x14ac:dyDescent="0.3">
      <c r="A831" s="55" t="s">
        <v>455</v>
      </c>
      <c r="B831" s="76" t="s">
        <v>10</v>
      </c>
      <c r="C831" s="7" t="s">
        <v>11</v>
      </c>
      <c r="D831" s="6" t="s">
        <v>469</v>
      </c>
      <c r="E831" s="75"/>
      <c r="F831" s="88">
        <f>+F832</f>
        <v>2628.6</v>
      </c>
    </row>
    <row r="832" spans="1:6" s="34" customFormat="1" ht="20.25" x14ac:dyDescent="0.3">
      <c r="A832" s="46" t="s">
        <v>61</v>
      </c>
      <c r="B832" s="76" t="s">
        <v>10</v>
      </c>
      <c r="C832" s="7" t="s">
        <v>11</v>
      </c>
      <c r="D832" s="6" t="s">
        <v>647</v>
      </c>
      <c r="E832" s="75"/>
      <c r="F832" s="88">
        <f>+F833</f>
        <v>2628.6</v>
      </c>
    </row>
    <row r="833" spans="1:6" s="34" customFormat="1" ht="42.75" customHeight="1" x14ac:dyDescent="0.3">
      <c r="A833" s="46" t="s">
        <v>646</v>
      </c>
      <c r="B833" s="76" t="s">
        <v>10</v>
      </c>
      <c r="C833" s="7" t="s">
        <v>11</v>
      </c>
      <c r="D833" s="6" t="s">
        <v>485</v>
      </c>
      <c r="E833" s="75"/>
      <c r="F833" s="88">
        <f>+F834</f>
        <v>2628.6</v>
      </c>
    </row>
    <row r="834" spans="1:6" s="35" customFormat="1" ht="20.25" x14ac:dyDescent="0.3">
      <c r="A834" s="55" t="s">
        <v>180</v>
      </c>
      <c r="B834" s="76" t="s">
        <v>10</v>
      </c>
      <c r="C834" s="7" t="s">
        <v>11</v>
      </c>
      <c r="D834" s="6" t="s">
        <v>485</v>
      </c>
      <c r="E834" s="75" t="s">
        <v>12</v>
      </c>
      <c r="F834" s="87">
        <v>2628.6</v>
      </c>
    </row>
    <row r="835" spans="1:6" s="34" customFormat="1" ht="27.75" customHeight="1" x14ac:dyDescent="0.3">
      <c r="A835" s="47" t="s">
        <v>371</v>
      </c>
      <c r="B835" s="76" t="s">
        <v>10</v>
      </c>
      <c r="C835" s="7" t="s">
        <v>11</v>
      </c>
      <c r="D835" s="6" t="s">
        <v>484</v>
      </c>
      <c r="E835" s="75"/>
      <c r="F835" s="87">
        <f>+F836</f>
        <v>3421.8</v>
      </c>
    </row>
    <row r="836" spans="1:6" s="30" customFormat="1" ht="22.5" customHeight="1" x14ac:dyDescent="0.3">
      <c r="A836" s="55" t="s">
        <v>311</v>
      </c>
      <c r="B836" s="76" t="s">
        <v>10</v>
      </c>
      <c r="C836" s="7" t="s">
        <v>11</v>
      </c>
      <c r="D836" s="6" t="s">
        <v>483</v>
      </c>
      <c r="E836" s="77"/>
      <c r="F836" s="88">
        <f>+F837</f>
        <v>3421.8</v>
      </c>
    </row>
    <row r="837" spans="1:6" s="30" customFormat="1" ht="20.25" x14ac:dyDescent="0.3">
      <c r="A837" s="46" t="s">
        <v>289</v>
      </c>
      <c r="B837" s="76" t="s">
        <v>10</v>
      </c>
      <c r="C837" s="7" t="s">
        <v>11</v>
      </c>
      <c r="D837" s="6" t="s">
        <v>482</v>
      </c>
      <c r="E837" s="77"/>
      <c r="F837" s="88">
        <f>F838</f>
        <v>3421.8</v>
      </c>
    </row>
    <row r="838" spans="1:6" s="35" customFormat="1" ht="20.25" x14ac:dyDescent="0.3">
      <c r="A838" s="55" t="s">
        <v>180</v>
      </c>
      <c r="B838" s="76" t="s">
        <v>10</v>
      </c>
      <c r="C838" s="7" t="s">
        <v>11</v>
      </c>
      <c r="D838" s="6" t="s">
        <v>482</v>
      </c>
      <c r="E838" s="77" t="s">
        <v>12</v>
      </c>
      <c r="F838" s="87">
        <v>3421.8</v>
      </c>
    </row>
    <row r="839" spans="1:6" s="34" customFormat="1" ht="20.25" x14ac:dyDescent="0.3">
      <c r="A839" s="55" t="s">
        <v>342</v>
      </c>
      <c r="B839" s="76" t="s">
        <v>10</v>
      </c>
      <c r="C839" s="7" t="s">
        <v>11</v>
      </c>
      <c r="D839" s="6" t="s">
        <v>476</v>
      </c>
      <c r="E839" s="75"/>
      <c r="F839" s="87">
        <f>+F840+F843</f>
        <v>63462.5</v>
      </c>
    </row>
    <row r="840" spans="1:6" s="34" customFormat="1" ht="20.25" x14ac:dyDescent="0.3">
      <c r="A840" s="63" t="s">
        <v>645</v>
      </c>
      <c r="B840" s="76" t="s">
        <v>10</v>
      </c>
      <c r="C840" s="7" t="s">
        <v>11</v>
      </c>
      <c r="D840" s="6" t="s">
        <v>644</v>
      </c>
      <c r="E840" s="75"/>
      <c r="F840" s="87">
        <f>+F841</f>
        <v>35295.4</v>
      </c>
    </row>
    <row r="841" spans="1:6" s="30" customFormat="1" ht="37.5" x14ac:dyDescent="0.3">
      <c r="A841" s="55" t="s">
        <v>310</v>
      </c>
      <c r="B841" s="76" t="s">
        <v>10</v>
      </c>
      <c r="C841" s="7" t="s">
        <v>11</v>
      </c>
      <c r="D841" s="6" t="s">
        <v>481</v>
      </c>
      <c r="E841" s="77"/>
      <c r="F841" s="88">
        <f>+F842</f>
        <v>35295.4</v>
      </c>
    </row>
    <row r="842" spans="1:6" s="31" customFormat="1" ht="20.25" x14ac:dyDescent="0.3">
      <c r="A842" s="55" t="s">
        <v>180</v>
      </c>
      <c r="B842" s="76" t="s">
        <v>10</v>
      </c>
      <c r="C842" s="7" t="s">
        <v>11</v>
      </c>
      <c r="D842" s="6" t="s">
        <v>481</v>
      </c>
      <c r="E842" s="77" t="s">
        <v>12</v>
      </c>
      <c r="F842" s="87">
        <v>35295.4</v>
      </c>
    </row>
    <row r="843" spans="1:6" s="37" customFormat="1" ht="37.5" x14ac:dyDescent="0.3">
      <c r="A843" s="53" t="s">
        <v>16</v>
      </c>
      <c r="B843" s="76" t="s">
        <v>10</v>
      </c>
      <c r="C843" s="7" t="s">
        <v>11</v>
      </c>
      <c r="D843" s="7" t="s">
        <v>480</v>
      </c>
      <c r="E843" s="77"/>
      <c r="F843" s="88">
        <f>+F844</f>
        <v>28167.1</v>
      </c>
    </row>
    <row r="844" spans="1:6" s="38" customFormat="1" ht="20.25" x14ac:dyDescent="0.3">
      <c r="A844" s="55" t="s">
        <v>180</v>
      </c>
      <c r="B844" s="76" t="s">
        <v>10</v>
      </c>
      <c r="C844" s="7" t="s">
        <v>11</v>
      </c>
      <c r="D844" s="7" t="s">
        <v>480</v>
      </c>
      <c r="E844" s="77" t="s">
        <v>12</v>
      </c>
      <c r="F844" s="87">
        <v>28167.1</v>
      </c>
    </row>
    <row r="845" spans="1:6" s="30" customFormat="1" ht="37.5" x14ac:dyDescent="0.3">
      <c r="A845" s="48" t="s">
        <v>689</v>
      </c>
      <c r="B845" s="74" t="s">
        <v>10</v>
      </c>
      <c r="C845" s="6" t="s">
        <v>11</v>
      </c>
      <c r="D845" s="6" t="s">
        <v>106</v>
      </c>
      <c r="E845" s="75"/>
      <c r="F845" s="87">
        <f>F846</f>
        <v>36803</v>
      </c>
    </row>
    <row r="846" spans="1:6" s="30" customFormat="1" ht="20.25" x14ac:dyDescent="0.3">
      <c r="A846" s="51" t="s">
        <v>455</v>
      </c>
      <c r="B846" s="74" t="s">
        <v>10</v>
      </c>
      <c r="C846" s="6" t="s">
        <v>11</v>
      </c>
      <c r="D846" s="6" t="s">
        <v>583</v>
      </c>
      <c r="E846" s="75"/>
      <c r="F846" s="87">
        <f>F847</f>
        <v>36803</v>
      </c>
    </row>
    <row r="847" spans="1:6" s="30" customFormat="1" ht="24" customHeight="1" x14ac:dyDescent="0.3">
      <c r="A847" s="51" t="s">
        <v>124</v>
      </c>
      <c r="B847" s="74" t="s">
        <v>10</v>
      </c>
      <c r="C847" s="6" t="s">
        <v>11</v>
      </c>
      <c r="D847" s="6" t="s">
        <v>597</v>
      </c>
      <c r="E847" s="75"/>
      <c r="F847" s="87">
        <f>F848</f>
        <v>36803</v>
      </c>
    </row>
    <row r="848" spans="1:6" s="30" customFormat="1" ht="24" customHeight="1" x14ac:dyDescent="0.3">
      <c r="A848" s="48" t="s">
        <v>695</v>
      </c>
      <c r="B848" s="74" t="s">
        <v>10</v>
      </c>
      <c r="C848" s="6" t="s">
        <v>11</v>
      </c>
      <c r="D848" s="6" t="s">
        <v>598</v>
      </c>
      <c r="E848" s="75"/>
      <c r="F848" s="87">
        <f>F849</f>
        <v>36803</v>
      </c>
    </row>
    <row r="849" spans="1:6" s="31" customFormat="1" ht="37.5" x14ac:dyDescent="0.3">
      <c r="A849" s="47" t="s">
        <v>21</v>
      </c>
      <c r="B849" s="74" t="s">
        <v>10</v>
      </c>
      <c r="C849" s="6" t="s">
        <v>11</v>
      </c>
      <c r="D849" s="6" t="s">
        <v>598</v>
      </c>
      <c r="E849" s="75" t="s">
        <v>22</v>
      </c>
      <c r="F849" s="87">
        <v>36803</v>
      </c>
    </row>
    <row r="850" spans="1:6" s="36" customFormat="1" ht="20.25" x14ac:dyDescent="0.3">
      <c r="A850" s="56" t="s">
        <v>278</v>
      </c>
      <c r="B850" s="76" t="s">
        <v>10</v>
      </c>
      <c r="C850" s="7" t="s">
        <v>1</v>
      </c>
      <c r="D850" s="7"/>
      <c r="E850" s="77"/>
      <c r="F850" s="88">
        <f>F851</f>
        <v>2452.1999999999998</v>
      </c>
    </row>
    <row r="851" spans="1:6" s="37" customFormat="1" ht="37.5" x14ac:dyDescent="0.3">
      <c r="A851" s="53" t="s">
        <v>470</v>
      </c>
      <c r="B851" s="76" t="s">
        <v>10</v>
      </c>
      <c r="C851" s="7" t="s">
        <v>1</v>
      </c>
      <c r="D851" s="7" t="s">
        <v>277</v>
      </c>
      <c r="E851" s="77"/>
      <c r="F851" s="88">
        <f>+F852+F860</f>
        <v>2452.1999999999998</v>
      </c>
    </row>
    <row r="852" spans="1:6" s="37" customFormat="1" ht="20.25" x14ac:dyDescent="0.3">
      <c r="A852" s="55" t="s">
        <v>455</v>
      </c>
      <c r="B852" s="76" t="s">
        <v>10</v>
      </c>
      <c r="C852" s="7" t="s">
        <v>1</v>
      </c>
      <c r="D852" s="6" t="s">
        <v>469</v>
      </c>
      <c r="E852" s="77"/>
      <c r="F852" s="88">
        <f>+F853</f>
        <v>2222.1999999999998</v>
      </c>
    </row>
    <row r="853" spans="1:6" s="34" customFormat="1" ht="20.25" x14ac:dyDescent="0.3">
      <c r="A853" s="52" t="s">
        <v>279</v>
      </c>
      <c r="B853" s="76" t="s">
        <v>10</v>
      </c>
      <c r="C853" s="7" t="s">
        <v>1</v>
      </c>
      <c r="D853" s="6" t="s">
        <v>468</v>
      </c>
      <c r="E853" s="77"/>
      <c r="F853" s="88">
        <f>+F854+F856+F858</f>
        <v>2222.1999999999998</v>
      </c>
    </row>
    <row r="854" spans="1:6" s="34" customFormat="1" ht="20.25" x14ac:dyDescent="0.3">
      <c r="A854" s="53" t="s">
        <v>280</v>
      </c>
      <c r="B854" s="76" t="s">
        <v>10</v>
      </c>
      <c r="C854" s="7" t="s">
        <v>1</v>
      </c>
      <c r="D854" s="6" t="s">
        <v>479</v>
      </c>
      <c r="E854" s="77"/>
      <c r="F854" s="88">
        <f>+F855</f>
        <v>700</v>
      </c>
    </row>
    <row r="855" spans="1:6" s="35" customFormat="1" ht="20.25" x14ac:dyDescent="0.3">
      <c r="A855" s="55" t="s">
        <v>180</v>
      </c>
      <c r="B855" s="76" t="s">
        <v>10</v>
      </c>
      <c r="C855" s="7" t="s">
        <v>1</v>
      </c>
      <c r="D855" s="6" t="s">
        <v>479</v>
      </c>
      <c r="E855" s="77" t="s">
        <v>12</v>
      </c>
      <c r="F855" s="87">
        <v>700</v>
      </c>
    </row>
    <row r="856" spans="1:6" s="30" customFormat="1" ht="37.5" x14ac:dyDescent="0.3">
      <c r="A856" s="55" t="s">
        <v>297</v>
      </c>
      <c r="B856" s="76" t="s">
        <v>10</v>
      </c>
      <c r="C856" s="7" t="s">
        <v>1</v>
      </c>
      <c r="D856" s="6" t="s">
        <v>472</v>
      </c>
      <c r="E856" s="75"/>
      <c r="F856" s="88">
        <f>+F857</f>
        <v>522.20000000000005</v>
      </c>
    </row>
    <row r="857" spans="1:6" s="31" customFormat="1" ht="20.25" x14ac:dyDescent="0.3">
      <c r="A857" s="55" t="s">
        <v>180</v>
      </c>
      <c r="B857" s="76" t="s">
        <v>10</v>
      </c>
      <c r="C857" s="7" t="s">
        <v>1</v>
      </c>
      <c r="D857" s="6" t="s">
        <v>472</v>
      </c>
      <c r="E857" s="75" t="s">
        <v>12</v>
      </c>
      <c r="F857" s="87">
        <v>522.20000000000005</v>
      </c>
    </row>
    <row r="858" spans="1:6" s="34" customFormat="1" ht="37.5" x14ac:dyDescent="0.3">
      <c r="A858" s="52" t="s">
        <v>282</v>
      </c>
      <c r="B858" s="76" t="s">
        <v>10</v>
      </c>
      <c r="C858" s="7" t="s">
        <v>1</v>
      </c>
      <c r="D858" s="6" t="s">
        <v>471</v>
      </c>
      <c r="E858" s="77"/>
      <c r="F858" s="88">
        <f>+F859</f>
        <v>1000</v>
      </c>
    </row>
    <row r="859" spans="1:6" s="35" customFormat="1" ht="20.25" x14ac:dyDescent="0.3">
      <c r="A859" s="55" t="s">
        <v>180</v>
      </c>
      <c r="B859" s="76" t="s">
        <v>10</v>
      </c>
      <c r="C859" s="7" t="s">
        <v>1</v>
      </c>
      <c r="D859" s="6" t="s">
        <v>471</v>
      </c>
      <c r="E859" s="77" t="s">
        <v>12</v>
      </c>
      <c r="F859" s="87">
        <v>1000</v>
      </c>
    </row>
    <row r="860" spans="1:6" s="34" customFormat="1" ht="20.25" x14ac:dyDescent="0.3">
      <c r="A860" s="55" t="s">
        <v>342</v>
      </c>
      <c r="B860" s="76" t="s">
        <v>10</v>
      </c>
      <c r="C860" s="7" t="s">
        <v>1</v>
      </c>
      <c r="D860" s="6" t="s">
        <v>476</v>
      </c>
      <c r="E860" s="77"/>
      <c r="F860" s="87">
        <f>+F861+F864</f>
        <v>230</v>
      </c>
    </row>
    <row r="861" spans="1:6" s="34" customFormat="1" ht="20.25" x14ac:dyDescent="0.3">
      <c r="A861" s="52" t="s">
        <v>279</v>
      </c>
      <c r="B861" s="76" t="s">
        <v>10</v>
      </c>
      <c r="C861" s="7" t="s">
        <v>1</v>
      </c>
      <c r="D861" s="7" t="s">
        <v>478</v>
      </c>
      <c r="E861" s="77"/>
      <c r="F861" s="88">
        <f>+F862</f>
        <v>50</v>
      </c>
    </row>
    <row r="862" spans="1:6" s="34" customFormat="1" ht="20.25" x14ac:dyDescent="0.3">
      <c r="A862" s="55" t="s">
        <v>281</v>
      </c>
      <c r="B862" s="76" t="s">
        <v>10</v>
      </c>
      <c r="C862" s="7" t="s">
        <v>1</v>
      </c>
      <c r="D862" s="6" t="s">
        <v>477</v>
      </c>
      <c r="E862" s="77"/>
      <c r="F862" s="88">
        <f>+F863</f>
        <v>50</v>
      </c>
    </row>
    <row r="863" spans="1:6" s="35" customFormat="1" ht="20.25" x14ac:dyDescent="0.3">
      <c r="A863" s="55" t="s">
        <v>180</v>
      </c>
      <c r="B863" s="76" t="s">
        <v>10</v>
      </c>
      <c r="C863" s="7" t="s">
        <v>1</v>
      </c>
      <c r="D863" s="6" t="s">
        <v>477</v>
      </c>
      <c r="E863" s="77" t="s">
        <v>12</v>
      </c>
      <c r="F863" s="87">
        <v>50</v>
      </c>
    </row>
    <row r="864" spans="1:6" s="34" customFormat="1" ht="20.25" x14ac:dyDescent="0.3">
      <c r="A864" s="55" t="s">
        <v>17</v>
      </c>
      <c r="B864" s="76" t="s">
        <v>10</v>
      </c>
      <c r="C864" s="7" t="s">
        <v>1</v>
      </c>
      <c r="D864" s="6" t="s">
        <v>475</v>
      </c>
      <c r="E864" s="77"/>
      <c r="F864" s="88">
        <f>+F865</f>
        <v>180</v>
      </c>
    </row>
    <row r="865" spans="1:6" s="34" customFormat="1" ht="20.25" x14ac:dyDescent="0.3">
      <c r="A865" s="55" t="s">
        <v>474</v>
      </c>
      <c r="B865" s="76" t="s">
        <v>10</v>
      </c>
      <c r="C865" s="7" t="s">
        <v>1</v>
      </c>
      <c r="D865" s="6" t="s">
        <v>473</v>
      </c>
      <c r="E865" s="77"/>
      <c r="F865" s="88">
        <f>+F866</f>
        <v>180</v>
      </c>
    </row>
    <row r="866" spans="1:6" s="35" customFormat="1" ht="37.5" x14ac:dyDescent="0.3">
      <c r="A866" s="56" t="s">
        <v>191</v>
      </c>
      <c r="B866" s="76" t="s">
        <v>10</v>
      </c>
      <c r="C866" s="7" t="s">
        <v>1</v>
      </c>
      <c r="D866" s="6" t="s">
        <v>473</v>
      </c>
      <c r="E866" s="75" t="s">
        <v>192</v>
      </c>
      <c r="F866" s="87">
        <v>180</v>
      </c>
    </row>
    <row r="867" spans="1:6" s="33" customFormat="1" ht="20.25" x14ac:dyDescent="0.3">
      <c r="A867" s="56" t="s">
        <v>283</v>
      </c>
      <c r="B867" s="76" t="s">
        <v>10</v>
      </c>
      <c r="C867" s="7" t="s">
        <v>18</v>
      </c>
      <c r="D867" s="7"/>
      <c r="E867" s="77"/>
      <c r="F867" s="88">
        <f>+F868</f>
        <v>6309.2</v>
      </c>
    </row>
    <row r="868" spans="1:6" s="34" customFormat="1" ht="37.5" x14ac:dyDescent="0.3">
      <c r="A868" s="53" t="s">
        <v>470</v>
      </c>
      <c r="B868" s="76" t="s">
        <v>10</v>
      </c>
      <c r="C868" s="7" t="s">
        <v>18</v>
      </c>
      <c r="D868" s="7" t="s">
        <v>277</v>
      </c>
      <c r="E868" s="77"/>
      <c r="F868" s="88">
        <f>+F869</f>
        <v>6309.2</v>
      </c>
    </row>
    <row r="869" spans="1:6" s="34" customFormat="1" ht="20.25" x14ac:dyDescent="0.3">
      <c r="A869" s="55" t="s">
        <v>455</v>
      </c>
      <c r="B869" s="76" t="s">
        <v>10</v>
      </c>
      <c r="C869" s="7" t="s">
        <v>18</v>
      </c>
      <c r="D869" s="6" t="s">
        <v>469</v>
      </c>
      <c r="E869" s="75"/>
      <c r="F869" s="88">
        <f>+F870</f>
        <v>6309.2</v>
      </c>
    </row>
    <row r="870" spans="1:6" s="30" customFormat="1" ht="20.25" x14ac:dyDescent="0.3">
      <c r="A870" s="52" t="s">
        <v>279</v>
      </c>
      <c r="B870" s="76" t="s">
        <v>10</v>
      </c>
      <c r="C870" s="7" t="s">
        <v>18</v>
      </c>
      <c r="D870" s="6" t="s">
        <v>468</v>
      </c>
      <c r="E870" s="75"/>
      <c r="F870" s="88">
        <f>+F871+F873</f>
        <v>6309.2</v>
      </c>
    </row>
    <row r="871" spans="1:6" s="30" customFormat="1" ht="56.25" x14ac:dyDescent="0.3">
      <c r="A871" s="55" t="s">
        <v>284</v>
      </c>
      <c r="B871" s="76" t="s">
        <v>10</v>
      </c>
      <c r="C871" s="7" t="s">
        <v>18</v>
      </c>
      <c r="D871" s="6" t="s">
        <v>467</v>
      </c>
      <c r="E871" s="77"/>
      <c r="F871" s="88">
        <f>+F872</f>
        <v>1915</v>
      </c>
    </row>
    <row r="872" spans="1:6" s="31" customFormat="1" ht="20.25" x14ac:dyDescent="0.3">
      <c r="A872" s="55" t="s">
        <v>180</v>
      </c>
      <c r="B872" s="76" t="s">
        <v>10</v>
      </c>
      <c r="C872" s="7" t="s">
        <v>18</v>
      </c>
      <c r="D872" s="6" t="s">
        <v>467</v>
      </c>
      <c r="E872" s="77" t="s">
        <v>12</v>
      </c>
      <c r="F872" s="87">
        <v>1915</v>
      </c>
    </row>
    <row r="873" spans="1:6" s="30" customFormat="1" ht="43.5" customHeight="1" x14ac:dyDescent="0.3">
      <c r="A873" s="55" t="s">
        <v>327</v>
      </c>
      <c r="B873" s="76" t="s">
        <v>10</v>
      </c>
      <c r="C873" s="7" t="s">
        <v>18</v>
      </c>
      <c r="D873" s="6" t="s">
        <v>466</v>
      </c>
      <c r="E873" s="75"/>
      <c r="F873" s="88">
        <f>+F874</f>
        <v>4394.2</v>
      </c>
    </row>
    <row r="874" spans="1:6" s="31" customFormat="1" ht="20.25" x14ac:dyDescent="0.3">
      <c r="A874" s="55" t="s">
        <v>180</v>
      </c>
      <c r="B874" s="76" t="s">
        <v>10</v>
      </c>
      <c r="C874" s="7" t="s">
        <v>18</v>
      </c>
      <c r="D874" s="6" t="s">
        <v>466</v>
      </c>
      <c r="E874" s="75" t="s">
        <v>12</v>
      </c>
      <c r="F874" s="87">
        <v>4394.2</v>
      </c>
    </row>
    <row r="875" spans="1:6" s="23" customFormat="1" ht="27" customHeight="1" x14ac:dyDescent="0.3">
      <c r="A875" s="68" t="s">
        <v>285</v>
      </c>
      <c r="B875" s="85" t="s">
        <v>131</v>
      </c>
      <c r="C875" s="17" t="s">
        <v>0</v>
      </c>
      <c r="D875" s="17"/>
      <c r="E875" s="83"/>
      <c r="F875" s="91">
        <f>+F876</f>
        <v>3750</v>
      </c>
    </row>
    <row r="876" spans="1:6" s="21" customFormat="1" ht="20.25" x14ac:dyDescent="0.3">
      <c r="A876" s="47" t="s">
        <v>286</v>
      </c>
      <c r="B876" s="76" t="s">
        <v>131</v>
      </c>
      <c r="C876" s="7" t="s">
        <v>1</v>
      </c>
      <c r="D876" s="7"/>
      <c r="E876" s="77"/>
      <c r="F876" s="88">
        <f>+F877</f>
        <v>3750</v>
      </c>
    </row>
    <row r="877" spans="1:6" s="4" customFormat="1" ht="56.25" x14ac:dyDescent="0.3">
      <c r="A877" s="48" t="s">
        <v>340</v>
      </c>
      <c r="B877" s="76" t="s">
        <v>131</v>
      </c>
      <c r="C877" s="7" t="s">
        <v>1</v>
      </c>
      <c r="D877" s="7" t="s">
        <v>6</v>
      </c>
      <c r="E877" s="77"/>
      <c r="F877" s="88">
        <f>+F878</f>
        <v>3750</v>
      </c>
    </row>
    <row r="878" spans="1:6" s="4" customFormat="1" ht="37.5" x14ac:dyDescent="0.3">
      <c r="A878" s="47" t="s">
        <v>371</v>
      </c>
      <c r="B878" s="76" t="s">
        <v>131</v>
      </c>
      <c r="C878" s="7" t="s">
        <v>1</v>
      </c>
      <c r="D878" s="7" t="s">
        <v>7</v>
      </c>
      <c r="E878" s="77"/>
      <c r="F878" s="88">
        <f>+F879</f>
        <v>3750</v>
      </c>
    </row>
    <row r="879" spans="1:6" s="4" customFormat="1" ht="26.25" customHeight="1" x14ac:dyDescent="0.3">
      <c r="A879" s="46" t="s">
        <v>8</v>
      </c>
      <c r="B879" s="76" t="s">
        <v>131</v>
      </c>
      <c r="C879" s="7" t="s">
        <v>1</v>
      </c>
      <c r="D879" s="7" t="s">
        <v>9</v>
      </c>
      <c r="E879" s="77"/>
      <c r="F879" s="88">
        <f>+F880</f>
        <v>3750</v>
      </c>
    </row>
    <row r="880" spans="1:6" s="4" customFormat="1" ht="56.25" x14ac:dyDescent="0.3">
      <c r="A880" s="46" t="s">
        <v>287</v>
      </c>
      <c r="B880" s="76" t="s">
        <v>131</v>
      </c>
      <c r="C880" s="7" t="s">
        <v>1</v>
      </c>
      <c r="D880" s="7" t="s">
        <v>312</v>
      </c>
      <c r="E880" s="77"/>
      <c r="F880" s="88">
        <f>+F881</f>
        <v>3750</v>
      </c>
    </row>
    <row r="881" spans="1:6" s="29" customFormat="1" ht="57" thickBot="1" x14ac:dyDescent="0.35">
      <c r="A881" s="92" t="s">
        <v>86</v>
      </c>
      <c r="B881" s="93" t="s">
        <v>131</v>
      </c>
      <c r="C881" s="40" t="s">
        <v>1</v>
      </c>
      <c r="D881" s="40" t="s">
        <v>312</v>
      </c>
      <c r="E881" s="94" t="s">
        <v>87</v>
      </c>
      <c r="F881" s="95">
        <v>3750</v>
      </c>
    </row>
    <row r="882" spans="1:6" s="9" customFormat="1" ht="28.15" customHeight="1" thickBot="1" x14ac:dyDescent="0.35">
      <c r="A882" s="96" t="s">
        <v>288</v>
      </c>
      <c r="B882" s="97"/>
      <c r="C882" s="98"/>
      <c r="D882" s="99"/>
      <c r="E882" s="100"/>
      <c r="F882" s="101">
        <f>SUM(F6+F180+F187+F234+F326+F413+F426+F671+F752+F770+F828+F875)</f>
        <v>3027709.1</v>
      </c>
    </row>
    <row r="883" spans="1:6" x14ac:dyDescent="0.3">
      <c r="F883" s="16"/>
    </row>
    <row r="884" spans="1:6" x14ac:dyDescent="0.3">
      <c r="F884" s="16"/>
    </row>
    <row r="885" spans="1:6" x14ac:dyDescent="0.3">
      <c r="F885" s="16"/>
    </row>
    <row r="886" spans="1:6" x14ac:dyDescent="0.3">
      <c r="F886" s="16"/>
    </row>
    <row r="887" spans="1:6" x14ac:dyDescent="0.3">
      <c r="F887" s="16"/>
    </row>
    <row r="888" spans="1:6" x14ac:dyDescent="0.3">
      <c r="F888" s="16"/>
    </row>
    <row r="889" spans="1:6" x14ac:dyDescent="0.3">
      <c r="F889" s="16"/>
    </row>
    <row r="890" spans="1:6" x14ac:dyDescent="0.3">
      <c r="F890" s="16"/>
    </row>
    <row r="891" spans="1:6" x14ac:dyDescent="0.3">
      <c r="F891" s="16"/>
    </row>
    <row r="892" spans="1:6" x14ac:dyDescent="0.3">
      <c r="F892" s="16"/>
    </row>
    <row r="893" spans="1:6" x14ac:dyDescent="0.3">
      <c r="F893" s="16"/>
    </row>
    <row r="894" spans="1:6" x14ac:dyDescent="0.3">
      <c r="F894" s="16"/>
    </row>
    <row r="895" spans="1:6" x14ac:dyDescent="0.3">
      <c r="F895" s="16"/>
    </row>
    <row r="896" spans="1:6" x14ac:dyDescent="0.3">
      <c r="F896" s="16"/>
    </row>
    <row r="897" spans="6:6" x14ac:dyDescent="0.3">
      <c r="F897" s="16"/>
    </row>
    <row r="898" spans="6:6" x14ac:dyDescent="0.3">
      <c r="F898" s="16"/>
    </row>
    <row r="899" spans="6:6" x14ac:dyDescent="0.3">
      <c r="F899" s="16"/>
    </row>
    <row r="900" spans="6:6" x14ac:dyDescent="0.3">
      <c r="F900" s="16"/>
    </row>
    <row r="901" spans="6:6" x14ac:dyDescent="0.3">
      <c r="F901" s="16"/>
    </row>
    <row r="902" spans="6:6" x14ac:dyDescent="0.3">
      <c r="F902" s="16"/>
    </row>
    <row r="903" spans="6:6" x14ac:dyDescent="0.3">
      <c r="F903" s="16"/>
    </row>
    <row r="904" spans="6:6" x14ac:dyDescent="0.3">
      <c r="F904" s="16"/>
    </row>
    <row r="905" spans="6:6" x14ac:dyDescent="0.3">
      <c r="F905" s="16"/>
    </row>
    <row r="906" spans="6:6" x14ac:dyDescent="0.3">
      <c r="F906" s="16"/>
    </row>
    <row r="907" spans="6:6" x14ac:dyDescent="0.3">
      <c r="F907" s="16"/>
    </row>
    <row r="908" spans="6:6" x14ac:dyDescent="0.3">
      <c r="F908" s="16"/>
    </row>
    <row r="909" spans="6:6" x14ac:dyDescent="0.3">
      <c r="F909" s="16"/>
    </row>
    <row r="910" spans="6:6" x14ac:dyDescent="0.3">
      <c r="F910" s="16"/>
    </row>
    <row r="911" spans="6:6" x14ac:dyDescent="0.3">
      <c r="F911" s="16"/>
    </row>
    <row r="912" spans="6:6" x14ac:dyDescent="0.3">
      <c r="F912" s="16"/>
    </row>
    <row r="913" spans="6:6" x14ac:dyDescent="0.3">
      <c r="F913" s="16"/>
    </row>
    <row r="914" spans="6:6" x14ac:dyDescent="0.3">
      <c r="F914" s="16"/>
    </row>
    <row r="915" spans="6:6" x14ac:dyDescent="0.3">
      <c r="F915" s="16"/>
    </row>
    <row r="916" spans="6:6" x14ac:dyDescent="0.3">
      <c r="F916" s="16"/>
    </row>
    <row r="917" spans="6:6" x14ac:dyDescent="0.3">
      <c r="F917" s="16"/>
    </row>
    <row r="918" spans="6:6" x14ac:dyDescent="0.3">
      <c r="F918" s="16"/>
    </row>
    <row r="919" spans="6:6" x14ac:dyDescent="0.3">
      <c r="F919" s="16"/>
    </row>
    <row r="920" spans="6:6" x14ac:dyDescent="0.3">
      <c r="F920" s="16"/>
    </row>
    <row r="921" spans="6:6" x14ac:dyDescent="0.3">
      <c r="F921" s="16"/>
    </row>
    <row r="922" spans="6:6" x14ac:dyDescent="0.3">
      <c r="F922" s="16"/>
    </row>
    <row r="923" spans="6:6" x14ac:dyDescent="0.3">
      <c r="F923" s="16"/>
    </row>
    <row r="924" spans="6:6" x14ac:dyDescent="0.3">
      <c r="F924" s="16"/>
    </row>
    <row r="925" spans="6:6" x14ac:dyDescent="0.3">
      <c r="F925" s="16"/>
    </row>
    <row r="926" spans="6:6" x14ac:dyDescent="0.3">
      <c r="F926" s="16"/>
    </row>
    <row r="927" spans="6:6" x14ac:dyDescent="0.3">
      <c r="F927" s="16"/>
    </row>
    <row r="928" spans="6:6" x14ac:dyDescent="0.3">
      <c r="F928" s="16"/>
    </row>
    <row r="929" spans="6:6" x14ac:dyDescent="0.3">
      <c r="F929" s="16"/>
    </row>
    <row r="930" spans="6:6" x14ac:dyDescent="0.3">
      <c r="F930" s="16"/>
    </row>
    <row r="931" spans="6:6" x14ac:dyDescent="0.3">
      <c r="F931" s="16"/>
    </row>
    <row r="932" spans="6:6" x14ac:dyDescent="0.3">
      <c r="F932" s="16"/>
    </row>
    <row r="933" spans="6:6" x14ac:dyDescent="0.3">
      <c r="F933" s="16"/>
    </row>
    <row r="934" spans="6:6" x14ac:dyDescent="0.3">
      <c r="F934" s="16"/>
    </row>
    <row r="935" spans="6:6" x14ac:dyDescent="0.3">
      <c r="F935" s="16"/>
    </row>
    <row r="936" spans="6:6" x14ac:dyDescent="0.3">
      <c r="F936" s="16"/>
    </row>
    <row r="937" spans="6:6" x14ac:dyDescent="0.3">
      <c r="F937" s="16"/>
    </row>
    <row r="938" spans="6:6" x14ac:dyDescent="0.3">
      <c r="F938" s="16"/>
    </row>
    <row r="939" spans="6:6" x14ac:dyDescent="0.3">
      <c r="F939" s="16"/>
    </row>
    <row r="940" spans="6:6" x14ac:dyDescent="0.3">
      <c r="F940" s="16"/>
    </row>
    <row r="941" spans="6:6" x14ac:dyDescent="0.3">
      <c r="F941" s="16"/>
    </row>
    <row r="942" spans="6:6" x14ac:dyDescent="0.3">
      <c r="F942" s="16"/>
    </row>
    <row r="943" spans="6:6" x14ac:dyDescent="0.3">
      <c r="F943" s="16"/>
    </row>
    <row r="944" spans="6:6" x14ac:dyDescent="0.3">
      <c r="F944" s="16"/>
    </row>
    <row r="945" spans="6:6" x14ac:dyDescent="0.3">
      <c r="F945" s="16"/>
    </row>
    <row r="946" spans="6:6" x14ac:dyDescent="0.3">
      <c r="F946" s="16"/>
    </row>
    <row r="947" spans="6:6" x14ac:dyDescent="0.3">
      <c r="F947" s="16"/>
    </row>
    <row r="948" spans="6:6" x14ac:dyDescent="0.3">
      <c r="F948" s="16"/>
    </row>
    <row r="949" spans="6:6" x14ac:dyDescent="0.3">
      <c r="F949" s="16"/>
    </row>
    <row r="950" spans="6:6" x14ac:dyDescent="0.3">
      <c r="F950" s="16"/>
    </row>
    <row r="951" spans="6:6" x14ac:dyDescent="0.3">
      <c r="F951" s="16"/>
    </row>
    <row r="952" spans="6:6" x14ac:dyDescent="0.3">
      <c r="F952" s="16"/>
    </row>
    <row r="953" spans="6:6" x14ac:dyDescent="0.3">
      <c r="F953" s="16"/>
    </row>
    <row r="954" spans="6:6" x14ac:dyDescent="0.3">
      <c r="F954" s="16"/>
    </row>
    <row r="955" spans="6:6" x14ac:dyDescent="0.3">
      <c r="F955" s="16"/>
    </row>
    <row r="956" spans="6:6" x14ac:dyDescent="0.3">
      <c r="F956" s="16"/>
    </row>
    <row r="957" spans="6:6" x14ac:dyDescent="0.3">
      <c r="F957" s="16"/>
    </row>
    <row r="958" spans="6:6" x14ac:dyDescent="0.3">
      <c r="F958" s="16"/>
    </row>
    <row r="959" spans="6:6" x14ac:dyDescent="0.3">
      <c r="F959" s="16"/>
    </row>
    <row r="960" spans="6:6" x14ac:dyDescent="0.3">
      <c r="F960" s="16"/>
    </row>
    <row r="961" spans="6:6" x14ac:dyDescent="0.3">
      <c r="F961" s="16"/>
    </row>
    <row r="962" spans="6:6" x14ac:dyDescent="0.3">
      <c r="F962" s="16"/>
    </row>
    <row r="963" spans="6:6" x14ac:dyDescent="0.3">
      <c r="F963" s="16"/>
    </row>
    <row r="964" spans="6:6" x14ac:dyDescent="0.3">
      <c r="F964" s="16"/>
    </row>
    <row r="965" spans="6:6" x14ac:dyDescent="0.3">
      <c r="F965" s="16"/>
    </row>
    <row r="966" spans="6:6" x14ac:dyDescent="0.3">
      <c r="F966" s="16"/>
    </row>
    <row r="967" spans="6:6" x14ac:dyDescent="0.3">
      <c r="F967" s="16"/>
    </row>
    <row r="968" spans="6:6" x14ac:dyDescent="0.3">
      <c r="F968" s="16"/>
    </row>
    <row r="969" spans="6:6" x14ac:dyDescent="0.3">
      <c r="F969" s="16"/>
    </row>
    <row r="970" spans="6:6" x14ac:dyDescent="0.3">
      <c r="F970" s="16"/>
    </row>
    <row r="971" spans="6:6" x14ac:dyDescent="0.3">
      <c r="F971" s="16"/>
    </row>
    <row r="972" spans="6:6" x14ac:dyDescent="0.3">
      <c r="F972" s="16"/>
    </row>
    <row r="973" spans="6:6" x14ac:dyDescent="0.3">
      <c r="F973" s="16"/>
    </row>
    <row r="974" spans="6:6" x14ac:dyDescent="0.3">
      <c r="F974" s="16"/>
    </row>
    <row r="975" spans="6:6" x14ac:dyDescent="0.3">
      <c r="F975" s="16"/>
    </row>
    <row r="976" spans="6:6" x14ac:dyDescent="0.3">
      <c r="F976" s="16"/>
    </row>
    <row r="977" spans="6:6" x14ac:dyDescent="0.3">
      <c r="F977" s="16"/>
    </row>
    <row r="978" spans="6:6" x14ac:dyDescent="0.3">
      <c r="F978" s="16"/>
    </row>
    <row r="979" spans="6:6" x14ac:dyDescent="0.3">
      <c r="F979" s="16"/>
    </row>
    <row r="980" spans="6:6" x14ac:dyDescent="0.3">
      <c r="F980" s="16"/>
    </row>
    <row r="981" spans="6:6" x14ac:dyDescent="0.3">
      <c r="F981" s="16"/>
    </row>
    <row r="982" spans="6:6" x14ac:dyDescent="0.3">
      <c r="F982" s="16"/>
    </row>
    <row r="983" spans="6:6" x14ac:dyDescent="0.3">
      <c r="F983" s="16"/>
    </row>
    <row r="984" spans="6:6" x14ac:dyDescent="0.3">
      <c r="F984" s="16"/>
    </row>
    <row r="985" spans="6:6" x14ac:dyDescent="0.3">
      <c r="F985" s="16"/>
    </row>
    <row r="986" spans="6:6" x14ac:dyDescent="0.3">
      <c r="F986" s="16"/>
    </row>
    <row r="987" spans="6:6" x14ac:dyDescent="0.3">
      <c r="F987" s="16"/>
    </row>
    <row r="988" spans="6:6" x14ac:dyDescent="0.3">
      <c r="F988" s="16"/>
    </row>
    <row r="989" spans="6:6" x14ac:dyDescent="0.3">
      <c r="F989" s="16"/>
    </row>
    <row r="990" spans="6:6" x14ac:dyDescent="0.3">
      <c r="F990" s="16"/>
    </row>
    <row r="991" spans="6:6" x14ac:dyDescent="0.3">
      <c r="F991" s="16"/>
    </row>
    <row r="992" spans="6:6" x14ac:dyDescent="0.3">
      <c r="F992" s="16"/>
    </row>
    <row r="993" spans="6:6" x14ac:dyDescent="0.3">
      <c r="F993" s="16"/>
    </row>
    <row r="994" spans="6:6" x14ac:dyDescent="0.3">
      <c r="F994" s="16"/>
    </row>
    <row r="995" spans="6:6" x14ac:dyDescent="0.3">
      <c r="F995" s="16"/>
    </row>
    <row r="996" spans="6:6" x14ac:dyDescent="0.3">
      <c r="F996" s="16"/>
    </row>
    <row r="997" spans="6:6" x14ac:dyDescent="0.3">
      <c r="F997" s="16"/>
    </row>
    <row r="998" spans="6:6" x14ac:dyDescent="0.3">
      <c r="F998" s="16"/>
    </row>
    <row r="999" spans="6:6" x14ac:dyDescent="0.3">
      <c r="F999" s="16"/>
    </row>
    <row r="1000" spans="6:6" x14ac:dyDescent="0.3">
      <c r="F1000" s="16"/>
    </row>
    <row r="1001" spans="6:6" x14ac:dyDescent="0.3">
      <c r="F1001" s="16"/>
    </row>
    <row r="1002" spans="6:6" x14ac:dyDescent="0.3">
      <c r="F1002" s="16"/>
    </row>
    <row r="1003" spans="6:6" x14ac:dyDescent="0.3">
      <c r="F1003" s="16"/>
    </row>
    <row r="1004" spans="6:6" x14ac:dyDescent="0.3">
      <c r="F1004" s="16"/>
    </row>
    <row r="1005" spans="6:6" x14ac:dyDescent="0.3">
      <c r="F1005" s="16"/>
    </row>
    <row r="1006" spans="6:6" x14ac:dyDescent="0.3">
      <c r="F1006" s="16"/>
    </row>
    <row r="1007" spans="6:6" x14ac:dyDescent="0.3">
      <c r="F1007" s="16"/>
    </row>
    <row r="1008" spans="6:6" x14ac:dyDescent="0.3">
      <c r="F1008" s="16"/>
    </row>
    <row r="1009" spans="6:6" x14ac:dyDescent="0.3">
      <c r="F1009" s="16"/>
    </row>
    <row r="1010" spans="6:6" x14ac:dyDescent="0.3">
      <c r="F1010" s="16"/>
    </row>
    <row r="1011" spans="6:6" x14ac:dyDescent="0.3">
      <c r="F1011" s="16"/>
    </row>
    <row r="1012" spans="6:6" x14ac:dyDescent="0.3">
      <c r="F1012" s="16"/>
    </row>
    <row r="1013" spans="6:6" x14ac:dyDescent="0.3">
      <c r="F1013" s="16"/>
    </row>
    <row r="1014" spans="6:6" x14ac:dyDescent="0.3">
      <c r="F1014" s="16"/>
    </row>
    <row r="1015" spans="6:6" x14ac:dyDescent="0.3">
      <c r="F1015" s="16"/>
    </row>
    <row r="1016" spans="6:6" x14ac:dyDescent="0.3">
      <c r="F1016" s="16"/>
    </row>
    <row r="1017" spans="6:6" x14ac:dyDescent="0.3">
      <c r="F1017" s="16"/>
    </row>
    <row r="1018" spans="6:6" x14ac:dyDescent="0.3">
      <c r="F1018" s="16"/>
    </row>
    <row r="1019" spans="6:6" x14ac:dyDescent="0.3">
      <c r="F1019" s="16"/>
    </row>
    <row r="1020" spans="6:6" x14ac:dyDescent="0.3">
      <c r="F1020" s="16"/>
    </row>
    <row r="1021" spans="6:6" x14ac:dyDescent="0.3">
      <c r="F1021" s="16"/>
    </row>
    <row r="1022" spans="6:6" x14ac:dyDescent="0.3">
      <c r="F1022" s="16"/>
    </row>
    <row r="1023" spans="6:6" x14ac:dyDescent="0.3">
      <c r="F1023" s="16"/>
    </row>
    <row r="1024" spans="6:6" x14ac:dyDescent="0.3">
      <c r="F1024" s="16"/>
    </row>
    <row r="1025" spans="6:6" x14ac:dyDescent="0.3">
      <c r="F1025" s="16"/>
    </row>
    <row r="1026" spans="6:6" x14ac:dyDescent="0.3">
      <c r="F1026" s="16"/>
    </row>
    <row r="1027" spans="6:6" x14ac:dyDescent="0.3">
      <c r="F1027" s="16"/>
    </row>
    <row r="1028" spans="6:6" x14ac:dyDescent="0.3">
      <c r="F1028" s="16"/>
    </row>
    <row r="1029" spans="6:6" x14ac:dyDescent="0.3">
      <c r="F1029" s="16"/>
    </row>
    <row r="1030" spans="6:6" x14ac:dyDescent="0.3">
      <c r="F1030" s="16"/>
    </row>
    <row r="1031" spans="6:6" x14ac:dyDescent="0.3">
      <c r="F1031" s="16"/>
    </row>
    <row r="1032" spans="6:6" x14ac:dyDescent="0.3">
      <c r="F1032" s="16"/>
    </row>
    <row r="1033" spans="6:6" x14ac:dyDescent="0.3">
      <c r="F1033" s="16"/>
    </row>
    <row r="1034" spans="6:6" x14ac:dyDescent="0.3">
      <c r="F1034" s="16"/>
    </row>
    <row r="1035" spans="6:6" x14ac:dyDescent="0.3">
      <c r="F1035" s="16"/>
    </row>
    <row r="1036" spans="6:6" x14ac:dyDescent="0.3">
      <c r="F1036" s="16"/>
    </row>
    <row r="1037" spans="6:6" x14ac:dyDescent="0.3">
      <c r="F1037" s="16"/>
    </row>
    <row r="1038" spans="6:6" x14ac:dyDescent="0.3">
      <c r="F1038" s="16"/>
    </row>
    <row r="1039" spans="6:6" x14ac:dyDescent="0.3">
      <c r="F1039" s="16"/>
    </row>
    <row r="1040" spans="6:6" x14ac:dyDescent="0.3">
      <c r="F1040" s="16"/>
    </row>
    <row r="1041" spans="6:6" x14ac:dyDescent="0.3">
      <c r="F1041" s="16"/>
    </row>
    <row r="1042" spans="6:6" x14ac:dyDescent="0.3">
      <c r="F1042" s="16"/>
    </row>
    <row r="1043" spans="6:6" x14ac:dyDescent="0.3">
      <c r="F1043" s="16"/>
    </row>
    <row r="1044" spans="6:6" x14ac:dyDescent="0.3">
      <c r="F1044" s="16"/>
    </row>
    <row r="1045" spans="6:6" x14ac:dyDescent="0.3">
      <c r="F1045" s="16"/>
    </row>
    <row r="1046" spans="6:6" x14ac:dyDescent="0.3">
      <c r="F1046" s="16"/>
    </row>
    <row r="1047" spans="6:6" x14ac:dyDescent="0.3">
      <c r="F1047" s="16"/>
    </row>
    <row r="1048" spans="6:6" x14ac:dyDescent="0.3">
      <c r="F1048" s="16"/>
    </row>
    <row r="1049" spans="6:6" x14ac:dyDescent="0.3">
      <c r="F1049" s="16"/>
    </row>
    <row r="1050" spans="6:6" x14ac:dyDescent="0.3">
      <c r="F1050" s="16"/>
    </row>
    <row r="1051" spans="6:6" x14ac:dyDescent="0.3">
      <c r="F1051" s="16"/>
    </row>
    <row r="1052" spans="6:6" x14ac:dyDescent="0.3">
      <c r="F1052" s="16"/>
    </row>
    <row r="1053" spans="6:6" x14ac:dyDescent="0.3">
      <c r="F1053" s="16"/>
    </row>
    <row r="1054" spans="6:6" x14ac:dyDescent="0.3">
      <c r="F1054" s="16"/>
    </row>
    <row r="1055" spans="6:6" x14ac:dyDescent="0.3">
      <c r="F1055" s="16"/>
    </row>
    <row r="1056" spans="6:6" x14ac:dyDescent="0.3">
      <c r="F1056" s="16"/>
    </row>
    <row r="1057" spans="6:6" x14ac:dyDescent="0.3">
      <c r="F1057" s="16"/>
    </row>
    <row r="1058" spans="6:6" x14ac:dyDescent="0.3">
      <c r="F1058" s="16"/>
    </row>
    <row r="1059" spans="6:6" x14ac:dyDescent="0.3">
      <c r="F1059" s="16"/>
    </row>
    <row r="1060" spans="6:6" x14ac:dyDescent="0.3">
      <c r="F1060" s="16"/>
    </row>
    <row r="1061" spans="6:6" x14ac:dyDescent="0.3">
      <c r="F1061" s="16"/>
    </row>
    <row r="1062" spans="6:6" x14ac:dyDescent="0.3">
      <c r="F1062" s="16"/>
    </row>
    <row r="1063" spans="6:6" x14ac:dyDescent="0.3">
      <c r="F1063" s="16"/>
    </row>
    <row r="1064" spans="6:6" x14ac:dyDescent="0.3">
      <c r="F1064" s="16"/>
    </row>
    <row r="1065" spans="6:6" x14ac:dyDescent="0.3">
      <c r="F1065" s="16"/>
    </row>
    <row r="1066" spans="6:6" x14ac:dyDescent="0.3">
      <c r="F1066" s="16"/>
    </row>
    <row r="1067" spans="6:6" x14ac:dyDescent="0.3">
      <c r="F1067" s="16"/>
    </row>
    <row r="1068" spans="6:6" x14ac:dyDescent="0.3">
      <c r="F1068" s="16"/>
    </row>
    <row r="1069" spans="6:6" x14ac:dyDescent="0.3">
      <c r="F1069" s="16"/>
    </row>
    <row r="1070" spans="6:6" x14ac:dyDescent="0.3">
      <c r="F1070" s="16"/>
    </row>
    <row r="1071" spans="6:6" x14ac:dyDescent="0.3">
      <c r="F1071" s="16"/>
    </row>
    <row r="1072" spans="6:6" x14ac:dyDescent="0.3">
      <c r="F1072" s="16"/>
    </row>
    <row r="1073" spans="6:6" x14ac:dyDescent="0.3">
      <c r="F1073" s="16"/>
    </row>
    <row r="1074" spans="6:6" x14ac:dyDescent="0.3">
      <c r="F1074" s="16"/>
    </row>
    <row r="1075" spans="6:6" x14ac:dyDescent="0.3">
      <c r="F1075" s="16"/>
    </row>
    <row r="1076" spans="6:6" x14ac:dyDescent="0.3">
      <c r="F1076" s="16"/>
    </row>
    <row r="1077" spans="6:6" x14ac:dyDescent="0.3">
      <c r="F1077" s="16"/>
    </row>
    <row r="1078" spans="6:6" x14ac:dyDescent="0.3">
      <c r="F1078" s="16"/>
    </row>
    <row r="1079" spans="6:6" x14ac:dyDescent="0.3">
      <c r="F1079" s="16"/>
    </row>
    <row r="1080" spans="6:6" x14ac:dyDescent="0.3">
      <c r="F1080" s="16"/>
    </row>
    <row r="1081" spans="6:6" x14ac:dyDescent="0.3">
      <c r="F1081" s="16"/>
    </row>
    <row r="1082" spans="6:6" x14ac:dyDescent="0.3">
      <c r="F1082" s="16"/>
    </row>
    <row r="1083" spans="6:6" x14ac:dyDescent="0.3">
      <c r="F1083" s="16"/>
    </row>
    <row r="1084" spans="6:6" x14ac:dyDescent="0.3">
      <c r="F1084" s="16"/>
    </row>
    <row r="1085" spans="6:6" x14ac:dyDescent="0.3">
      <c r="F1085" s="16"/>
    </row>
    <row r="1086" spans="6:6" x14ac:dyDescent="0.3">
      <c r="F1086" s="16"/>
    </row>
    <row r="1087" spans="6:6" x14ac:dyDescent="0.3">
      <c r="F1087" s="16"/>
    </row>
    <row r="1088" spans="6:6" x14ac:dyDescent="0.3">
      <c r="F1088" s="16"/>
    </row>
    <row r="1089" spans="6:6" x14ac:dyDescent="0.3">
      <c r="F1089" s="16"/>
    </row>
    <row r="1090" spans="6:6" x14ac:dyDescent="0.3">
      <c r="F1090" s="16"/>
    </row>
    <row r="1091" spans="6:6" x14ac:dyDescent="0.3">
      <c r="F1091" s="16"/>
    </row>
    <row r="1092" spans="6:6" x14ac:dyDescent="0.3">
      <c r="F1092" s="16"/>
    </row>
    <row r="1093" spans="6:6" x14ac:dyDescent="0.3">
      <c r="F1093" s="16"/>
    </row>
    <row r="1094" spans="6:6" x14ac:dyDescent="0.3">
      <c r="F1094" s="16"/>
    </row>
    <row r="1095" spans="6:6" x14ac:dyDescent="0.3">
      <c r="F1095" s="16"/>
    </row>
    <row r="1096" spans="6:6" x14ac:dyDescent="0.3">
      <c r="F1096" s="16"/>
    </row>
    <row r="1097" spans="6:6" x14ac:dyDescent="0.3">
      <c r="F1097" s="16"/>
    </row>
    <row r="1098" spans="6:6" x14ac:dyDescent="0.3">
      <c r="F1098" s="16"/>
    </row>
    <row r="1099" spans="6:6" x14ac:dyDescent="0.3">
      <c r="F1099" s="16"/>
    </row>
    <row r="1100" spans="6:6" x14ac:dyDescent="0.3">
      <c r="F1100" s="16"/>
    </row>
    <row r="1101" spans="6:6" x14ac:dyDescent="0.3">
      <c r="F1101" s="16"/>
    </row>
    <row r="1102" spans="6:6" x14ac:dyDescent="0.3">
      <c r="F1102" s="16"/>
    </row>
    <row r="1103" spans="6:6" x14ac:dyDescent="0.3">
      <c r="F1103" s="16"/>
    </row>
    <row r="1104" spans="6:6" x14ac:dyDescent="0.3">
      <c r="F1104" s="16"/>
    </row>
    <row r="1105" spans="6:6" x14ac:dyDescent="0.3">
      <c r="F1105" s="16"/>
    </row>
    <row r="1106" spans="6:6" x14ac:dyDescent="0.3">
      <c r="F1106" s="16"/>
    </row>
    <row r="1107" spans="6:6" x14ac:dyDescent="0.3">
      <c r="F1107" s="16"/>
    </row>
    <row r="1108" spans="6:6" x14ac:dyDescent="0.3">
      <c r="F1108" s="16"/>
    </row>
    <row r="1109" spans="6:6" x14ac:dyDescent="0.3">
      <c r="F1109" s="16"/>
    </row>
    <row r="1110" spans="6:6" x14ac:dyDescent="0.3">
      <c r="F1110" s="16"/>
    </row>
    <row r="1111" spans="6:6" x14ac:dyDescent="0.3">
      <c r="F1111" s="16"/>
    </row>
    <row r="1112" spans="6:6" x14ac:dyDescent="0.3">
      <c r="F1112" s="16"/>
    </row>
    <row r="1113" spans="6:6" x14ac:dyDescent="0.3">
      <c r="F1113" s="16"/>
    </row>
    <row r="1114" spans="6:6" x14ac:dyDescent="0.3">
      <c r="F1114" s="16"/>
    </row>
    <row r="1115" spans="6:6" x14ac:dyDescent="0.3">
      <c r="F1115" s="16"/>
    </row>
    <row r="1116" spans="6:6" x14ac:dyDescent="0.3">
      <c r="F1116" s="16"/>
    </row>
    <row r="1117" spans="6:6" x14ac:dyDescent="0.3">
      <c r="F1117" s="16"/>
    </row>
    <row r="1118" spans="6:6" x14ac:dyDescent="0.3">
      <c r="F1118" s="16"/>
    </row>
    <row r="1119" spans="6:6" x14ac:dyDescent="0.3">
      <c r="F1119" s="16"/>
    </row>
    <row r="1120" spans="6:6" x14ac:dyDescent="0.3">
      <c r="F1120" s="16"/>
    </row>
    <row r="1121" spans="6:6" x14ac:dyDescent="0.3">
      <c r="F1121" s="16"/>
    </row>
    <row r="1122" spans="6:6" x14ac:dyDescent="0.3">
      <c r="F1122" s="16"/>
    </row>
    <row r="1123" spans="6:6" x14ac:dyDescent="0.3">
      <c r="F1123" s="16"/>
    </row>
    <row r="1124" spans="6:6" x14ac:dyDescent="0.3">
      <c r="F1124" s="16"/>
    </row>
    <row r="1125" spans="6:6" x14ac:dyDescent="0.3">
      <c r="F1125" s="16"/>
    </row>
    <row r="1126" spans="6:6" x14ac:dyDescent="0.3">
      <c r="F1126" s="16"/>
    </row>
    <row r="1127" spans="6:6" x14ac:dyDescent="0.3">
      <c r="F1127" s="16"/>
    </row>
    <row r="1128" spans="6:6" x14ac:dyDescent="0.3">
      <c r="F1128" s="16"/>
    </row>
    <row r="1129" spans="6:6" x14ac:dyDescent="0.3">
      <c r="F1129" s="16"/>
    </row>
    <row r="1130" spans="6:6" x14ac:dyDescent="0.3">
      <c r="F1130" s="16"/>
    </row>
    <row r="1131" spans="6:6" x14ac:dyDescent="0.3">
      <c r="F1131" s="16"/>
    </row>
    <row r="1132" spans="6:6" x14ac:dyDescent="0.3">
      <c r="F1132" s="16"/>
    </row>
    <row r="1133" spans="6:6" x14ac:dyDescent="0.3">
      <c r="F1133" s="16"/>
    </row>
    <row r="1134" spans="6:6" x14ac:dyDescent="0.3">
      <c r="F1134" s="16"/>
    </row>
    <row r="1135" spans="6:6" x14ac:dyDescent="0.3">
      <c r="F1135" s="16"/>
    </row>
    <row r="1136" spans="6:6" x14ac:dyDescent="0.3">
      <c r="F1136" s="16"/>
    </row>
    <row r="1137" spans="6:6" x14ac:dyDescent="0.3">
      <c r="F1137" s="16"/>
    </row>
    <row r="1138" spans="6:6" x14ac:dyDescent="0.3">
      <c r="F1138" s="16"/>
    </row>
    <row r="1139" spans="6:6" x14ac:dyDescent="0.3">
      <c r="F1139" s="16"/>
    </row>
    <row r="1140" spans="6:6" x14ac:dyDescent="0.3">
      <c r="F1140" s="16"/>
    </row>
    <row r="1141" spans="6:6" x14ac:dyDescent="0.3">
      <c r="F1141" s="16"/>
    </row>
    <row r="1142" spans="6:6" x14ac:dyDescent="0.3">
      <c r="F1142" s="16"/>
    </row>
    <row r="1143" spans="6:6" x14ac:dyDescent="0.3">
      <c r="F1143" s="16"/>
    </row>
    <row r="1144" spans="6:6" x14ac:dyDescent="0.3">
      <c r="F1144" s="16"/>
    </row>
    <row r="1145" spans="6:6" x14ac:dyDescent="0.3">
      <c r="F1145" s="16"/>
    </row>
    <row r="1146" spans="6:6" x14ac:dyDescent="0.3">
      <c r="F1146" s="16"/>
    </row>
    <row r="1147" spans="6:6" x14ac:dyDescent="0.3">
      <c r="F1147" s="16"/>
    </row>
    <row r="1148" spans="6:6" x14ac:dyDescent="0.3">
      <c r="F1148" s="16"/>
    </row>
    <row r="1149" spans="6:6" x14ac:dyDescent="0.3">
      <c r="F1149" s="16"/>
    </row>
    <row r="1150" spans="6:6" x14ac:dyDescent="0.3">
      <c r="F1150" s="16"/>
    </row>
    <row r="1151" spans="6:6" x14ac:dyDescent="0.3">
      <c r="F1151" s="16"/>
    </row>
    <row r="1152" spans="6:6" x14ac:dyDescent="0.3">
      <c r="F1152" s="16"/>
    </row>
    <row r="1153" spans="6:6" x14ac:dyDescent="0.3">
      <c r="F1153" s="16"/>
    </row>
    <row r="1154" spans="6:6" x14ac:dyDescent="0.3">
      <c r="F1154" s="16"/>
    </row>
    <row r="1155" spans="6:6" x14ac:dyDescent="0.3">
      <c r="F1155" s="16"/>
    </row>
    <row r="1156" spans="6:6" x14ac:dyDescent="0.3">
      <c r="F1156" s="16"/>
    </row>
    <row r="1157" spans="6:6" x14ac:dyDescent="0.3">
      <c r="F1157" s="16"/>
    </row>
    <row r="1158" spans="6:6" x14ac:dyDescent="0.3">
      <c r="F1158" s="16"/>
    </row>
    <row r="1159" spans="6:6" x14ac:dyDescent="0.3">
      <c r="F1159" s="16"/>
    </row>
    <row r="1160" spans="6:6" x14ac:dyDescent="0.3">
      <c r="F1160" s="16"/>
    </row>
    <row r="1161" spans="6:6" x14ac:dyDescent="0.3">
      <c r="F1161" s="16"/>
    </row>
    <row r="1162" spans="6:6" x14ac:dyDescent="0.3">
      <c r="F1162" s="16"/>
    </row>
    <row r="1163" spans="6:6" x14ac:dyDescent="0.3">
      <c r="F1163" s="16"/>
    </row>
    <row r="1164" spans="6:6" x14ac:dyDescent="0.3">
      <c r="F1164" s="16"/>
    </row>
    <row r="1165" spans="6:6" x14ac:dyDescent="0.3">
      <c r="F1165" s="16"/>
    </row>
    <row r="1166" spans="6:6" x14ac:dyDescent="0.3">
      <c r="F1166" s="16"/>
    </row>
    <row r="1167" spans="6:6" x14ac:dyDescent="0.3">
      <c r="F1167" s="16"/>
    </row>
    <row r="1168" spans="6:6" x14ac:dyDescent="0.3">
      <c r="F1168" s="16"/>
    </row>
    <row r="1169" spans="6:6" x14ac:dyDescent="0.3">
      <c r="F1169" s="16"/>
    </row>
    <row r="1170" spans="6:6" x14ac:dyDescent="0.3">
      <c r="F1170" s="16"/>
    </row>
    <row r="1171" spans="6:6" x14ac:dyDescent="0.3">
      <c r="F1171" s="16"/>
    </row>
    <row r="1172" spans="6:6" x14ac:dyDescent="0.3">
      <c r="F1172" s="16"/>
    </row>
    <row r="1173" spans="6:6" x14ac:dyDescent="0.3">
      <c r="F1173" s="16"/>
    </row>
    <row r="1174" spans="6:6" x14ac:dyDescent="0.3">
      <c r="F1174" s="16"/>
    </row>
    <row r="1175" spans="6:6" x14ac:dyDescent="0.3">
      <c r="F1175" s="16"/>
    </row>
    <row r="1176" spans="6:6" x14ac:dyDescent="0.3">
      <c r="F1176" s="16"/>
    </row>
    <row r="1177" spans="6:6" x14ac:dyDescent="0.3">
      <c r="F1177" s="16"/>
    </row>
    <row r="1178" spans="6:6" x14ac:dyDescent="0.3">
      <c r="F1178" s="16"/>
    </row>
    <row r="1179" spans="6:6" x14ac:dyDescent="0.3">
      <c r="F1179" s="16"/>
    </row>
    <row r="1180" spans="6:6" x14ac:dyDescent="0.3">
      <c r="F1180" s="16"/>
    </row>
    <row r="1181" spans="6:6" x14ac:dyDescent="0.3">
      <c r="F1181" s="16"/>
    </row>
    <row r="1182" spans="6:6" x14ac:dyDescent="0.3">
      <c r="F1182" s="16"/>
    </row>
    <row r="1183" spans="6:6" x14ac:dyDescent="0.3">
      <c r="F1183" s="16"/>
    </row>
    <row r="1184" spans="6:6" x14ac:dyDescent="0.3">
      <c r="F1184" s="16"/>
    </row>
    <row r="1185" spans="6:6" x14ac:dyDescent="0.3">
      <c r="F1185" s="16"/>
    </row>
    <row r="1186" spans="6:6" x14ac:dyDescent="0.3">
      <c r="F1186" s="16"/>
    </row>
    <row r="1187" spans="6:6" x14ac:dyDescent="0.3">
      <c r="F1187" s="16"/>
    </row>
    <row r="1188" spans="6:6" x14ac:dyDescent="0.3">
      <c r="F1188" s="16"/>
    </row>
    <row r="1189" spans="6:6" x14ac:dyDescent="0.3">
      <c r="F1189" s="16"/>
    </row>
    <row r="1190" spans="6:6" x14ac:dyDescent="0.3">
      <c r="F1190" s="16"/>
    </row>
    <row r="1191" spans="6:6" x14ac:dyDescent="0.3">
      <c r="F1191" s="16"/>
    </row>
    <row r="1192" spans="6:6" x14ac:dyDescent="0.3">
      <c r="F1192" s="16"/>
    </row>
    <row r="1193" spans="6:6" x14ac:dyDescent="0.3">
      <c r="F1193" s="16"/>
    </row>
    <row r="1194" spans="6:6" x14ac:dyDescent="0.3">
      <c r="F1194" s="16"/>
    </row>
    <row r="1195" spans="6:6" x14ac:dyDescent="0.3">
      <c r="F1195" s="16"/>
    </row>
    <row r="1196" spans="6:6" x14ac:dyDescent="0.3">
      <c r="F1196" s="16"/>
    </row>
    <row r="1197" spans="6:6" x14ac:dyDescent="0.3">
      <c r="F1197" s="16"/>
    </row>
    <row r="1198" spans="6:6" x14ac:dyDescent="0.3">
      <c r="F1198" s="16"/>
    </row>
    <row r="1199" spans="6:6" x14ac:dyDescent="0.3">
      <c r="F1199" s="16"/>
    </row>
    <row r="1200" spans="6:6" x14ac:dyDescent="0.3">
      <c r="F1200" s="16"/>
    </row>
    <row r="1201" spans="6:6" x14ac:dyDescent="0.3">
      <c r="F1201" s="16"/>
    </row>
    <row r="1202" spans="6:6" x14ac:dyDescent="0.3">
      <c r="F1202" s="16"/>
    </row>
    <row r="1203" spans="6:6" x14ac:dyDescent="0.3">
      <c r="F1203" s="16"/>
    </row>
    <row r="1204" spans="6:6" x14ac:dyDescent="0.3">
      <c r="F1204" s="16"/>
    </row>
    <row r="1205" spans="6:6" x14ac:dyDescent="0.3">
      <c r="F1205" s="16"/>
    </row>
    <row r="1206" spans="6:6" x14ac:dyDescent="0.3">
      <c r="F1206" s="16"/>
    </row>
    <row r="1207" spans="6:6" x14ac:dyDescent="0.3">
      <c r="F1207" s="16"/>
    </row>
    <row r="1208" spans="6:6" x14ac:dyDescent="0.3">
      <c r="F1208" s="16"/>
    </row>
    <row r="1209" spans="6:6" x14ac:dyDescent="0.3">
      <c r="F1209" s="16"/>
    </row>
    <row r="1210" spans="6:6" x14ac:dyDescent="0.3">
      <c r="F1210" s="16"/>
    </row>
    <row r="1211" spans="6:6" x14ac:dyDescent="0.3">
      <c r="F1211" s="16"/>
    </row>
    <row r="1212" spans="6:6" x14ac:dyDescent="0.3">
      <c r="F1212" s="16"/>
    </row>
    <row r="1213" spans="6:6" x14ac:dyDescent="0.3">
      <c r="F1213" s="16"/>
    </row>
    <row r="1214" spans="6:6" x14ac:dyDescent="0.3">
      <c r="F1214" s="16"/>
    </row>
    <row r="1215" spans="6:6" x14ac:dyDescent="0.3">
      <c r="F1215" s="16"/>
    </row>
    <row r="1216" spans="6:6" x14ac:dyDescent="0.3">
      <c r="F1216" s="16"/>
    </row>
    <row r="1217" spans="6:6" x14ac:dyDescent="0.3">
      <c r="F1217" s="16"/>
    </row>
    <row r="1218" spans="6:6" x14ac:dyDescent="0.3">
      <c r="F1218" s="16"/>
    </row>
    <row r="1219" spans="6:6" x14ac:dyDescent="0.3">
      <c r="F1219" s="16"/>
    </row>
    <row r="1220" spans="6:6" x14ac:dyDescent="0.3">
      <c r="F1220" s="16"/>
    </row>
    <row r="1221" spans="6:6" x14ac:dyDescent="0.3">
      <c r="F1221" s="16"/>
    </row>
    <row r="1222" spans="6:6" x14ac:dyDescent="0.3">
      <c r="F1222" s="16"/>
    </row>
    <row r="1223" spans="6:6" x14ac:dyDescent="0.3">
      <c r="F1223" s="16"/>
    </row>
    <row r="1224" spans="6:6" x14ac:dyDescent="0.3">
      <c r="F1224" s="16"/>
    </row>
    <row r="1225" spans="6:6" x14ac:dyDescent="0.3">
      <c r="F1225" s="16"/>
    </row>
    <row r="1226" spans="6:6" x14ac:dyDescent="0.3">
      <c r="F1226" s="16"/>
    </row>
    <row r="1227" spans="6:6" x14ac:dyDescent="0.3">
      <c r="F1227" s="16"/>
    </row>
    <row r="1228" spans="6:6" x14ac:dyDescent="0.3">
      <c r="F1228" s="16"/>
    </row>
    <row r="1229" spans="6:6" x14ac:dyDescent="0.3">
      <c r="F1229" s="16"/>
    </row>
    <row r="1230" spans="6:6" x14ac:dyDescent="0.3">
      <c r="F1230" s="16"/>
    </row>
    <row r="1231" spans="6:6" x14ac:dyDescent="0.3">
      <c r="F1231" s="16"/>
    </row>
    <row r="1232" spans="6:6" x14ac:dyDescent="0.3">
      <c r="F1232" s="16"/>
    </row>
    <row r="1233" spans="6:6" x14ac:dyDescent="0.3">
      <c r="F1233" s="16"/>
    </row>
    <row r="1234" spans="6:6" x14ac:dyDescent="0.3">
      <c r="F1234" s="16"/>
    </row>
    <row r="1235" spans="6:6" x14ac:dyDescent="0.3">
      <c r="F1235" s="16"/>
    </row>
    <row r="1236" spans="6:6" x14ac:dyDescent="0.3">
      <c r="F1236" s="16"/>
    </row>
    <row r="1237" spans="6:6" x14ac:dyDescent="0.3">
      <c r="F1237" s="16"/>
    </row>
    <row r="1238" spans="6:6" x14ac:dyDescent="0.3">
      <c r="F1238" s="16"/>
    </row>
    <row r="1239" spans="6:6" x14ac:dyDescent="0.3">
      <c r="F1239" s="16"/>
    </row>
    <row r="1240" spans="6:6" x14ac:dyDescent="0.3">
      <c r="F1240" s="16"/>
    </row>
    <row r="1241" spans="6:6" x14ac:dyDescent="0.3">
      <c r="F1241" s="16"/>
    </row>
    <row r="1242" spans="6:6" x14ac:dyDescent="0.3">
      <c r="F1242" s="16"/>
    </row>
    <row r="1243" spans="6:6" x14ac:dyDescent="0.3">
      <c r="F1243" s="16"/>
    </row>
    <row r="1244" spans="6:6" x14ac:dyDescent="0.3">
      <c r="F1244" s="16"/>
    </row>
    <row r="1245" spans="6:6" x14ac:dyDescent="0.3">
      <c r="F1245" s="16"/>
    </row>
    <row r="1246" spans="6:6" x14ac:dyDescent="0.3">
      <c r="F1246" s="16"/>
    </row>
    <row r="1247" spans="6:6" x14ac:dyDescent="0.3">
      <c r="F1247" s="16"/>
    </row>
    <row r="1248" spans="6:6" x14ac:dyDescent="0.3">
      <c r="F1248" s="16"/>
    </row>
    <row r="1249" spans="6:6" x14ac:dyDescent="0.3">
      <c r="F1249" s="16"/>
    </row>
    <row r="1250" spans="6:6" x14ac:dyDescent="0.3">
      <c r="F1250" s="16"/>
    </row>
    <row r="1251" spans="6:6" x14ac:dyDescent="0.3">
      <c r="F1251" s="16"/>
    </row>
    <row r="1252" spans="6:6" x14ac:dyDescent="0.3">
      <c r="F1252" s="16"/>
    </row>
    <row r="1253" spans="6:6" x14ac:dyDescent="0.3">
      <c r="F1253" s="16"/>
    </row>
    <row r="1254" spans="6:6" x14ac:dyDescent="0.3">
      <c r="F1254" s="16"/>
    </row>
    <row r="1255" spans="6:6" x14ac:dyDescent="0.3">
      <c r="F1255" s="16"/>
    </row>
    <row r="1256" spans="6:6" x14ac:dyDescent="0.3">
      <c r="F1256" s="16"/>
    </row>
    <row r="1257" spans="6:6" x14ac:dyDescent="0.3">
      <c r="F1257" s="16"/>
    </row>
    <row r="1258" spans="6:6" x14ac:dyDescent="0.3">
      <c r="F1258" s="16"/>
    </row>
    <row r="1259" spans="6:6" x14ac:dyDescent="0.3">
      <c r="F1259" s="16"/>
    </row>
    <row r="1260" spans="6:6" x14ac:dyDescent="0.3">
      <c r="F1260" s="16"/>
    </row>
    <row r="1261" spans="6:6" x14ac:dyDescent="0.3">
      <c r="F1261" s="16"/>
    </row>
    <row r="1262" spans="6:6" x14ac:dyDescent="0.3">
      <c r="F1262" s="16"/>
    </row>
    <row r="1263" spans="6:6" x14ac:dyDescent="0.3">
      <c r="F1263" s="16"/>
    </row>
    <row r="1264" spans="6:6" x14ac:dyDescent="0.3">
      <c r="F1264" s="16"/>
    </row>
    <row r="1265" spans="6:6" x14ac:dyDescent="0.3">
      <c r="F1265" s="16"/>
    </row>
    <row r="1266" spans="6:6" x14ac:dyDescent="0.3">
      <c r="F1266" s="16"/>
    </row>
    <row r="1267" spans="6:6" x14ac:dyDescent="0.3">
      <c r="F1267" s="16"/>
    </row>
    <row r="1268" spans="6:6" x14ac:dyDescent="0.3">
      <c r="F1268" s="16"/>
    </row>
    <row r="1269" spans="6:6" x14ac:dyDescent="0.3">
      <c r="F1269" s="16"/>
    </row>
    <row r="1270" spans="6:6" x14ac:dyDescent="0.3">
      <c r="F1270" s="16"/>
    </row>
    <row r="1271" spans="6:6" x14ac:dyDescent="0.3">
      <c r="F1271" s="16"/>
    </row>
    <row r="1272" spans="6:6" x14ac:dyDescent="0.3">
      <c r="F1272" s="16"/>
    </row>
    <row r="1273" spans="6:6" x14ac:dyDescent="0.3">
      <c r="F1273" s="16"/>
    </row>
    <row r="1274" spans="6:6" x14ac:dyDescent="0.3">
      <c r="F1274" s="16"/>
    </row>
    <row r="1275" spans="6:6" x14ac:dyDescent="0.3">
      <c r="F1275" s="16"/>
    </row>
    <row r="1276" spans="6:6" x14ac:dyDescent="0.3">
      <c r="F1276" s="16"/>
    </row>
    <row r="1277" spans="6:6" x14ac:dyDescent="0.3">
      <c r="F1277" s="16"/>
    </row>
    <row r="1278" spans="6:6" x14ac:dyDescent="0.3">
      <c r="F1278" s="16"/>
    </row>
    <row r="1279" spans="6:6" x14ac:dyDescent="0.3">
      <c r="F1279" s="16"/>
    </row>
    <row r="1280" spans="6:6" x14ac:dyDescent="0.3">
      <c r="F1280" s="16"/>
    </row>
    <row r="1281" spans="6:6" x14ac:dyDescent="0.3">
      <c r="F1281" s="16"/>
    </row>
    <row r="1282" spans="6:6" x14ac:dyDescent="0.3">
      <c r="F1282" s="16"/>
    </row>
    <row r="1283" spans="6:6" x14ac:dyDescent="0.3">
      <c r="F1283" s="16"/>
    </row>
    <row r="1284" spans="6:6" x14ac:dyDescent="0.3">
      <c r="F1284" s="16"/>
    </row>
    <row r="1285" spans="6:6" x14ac:dyDescent="0.3">
      <c r="F1285" s="16"/>
    </row>
    <row r="1286" spans="6:6" x14ac:dyDescent="0.3">
      <c r="F1286" s="16"/>
    </row>
    <row r="1287" spans="6:6" x14ac:dyDescent="0.3">
      <c r="F1287" s="16"/>
    </row>
    <row r="1288" spans="6:6" x14ac:dyDescent="0.3">
      <c r="F1288" s="16"/>
    </row>
    <row r="1289" spans="6:6" x14ac:dyDescent="0.3">
      <c r="F1289" s="16"/>
    </row>
    <row r="1290" spans="6:6" x14ac:dyDescent="0.3">
      <c r="F1290" s="16"/>
    </row>
    <row r="1291" spans="6:6" x14ac:dyDescent="0.3">
      <c r="F1291" s="16"/>
    </row>
    <row r="1292" spans="6:6" x14ac:dyDescent="0.3">
      <c r="F1292" s="16"/>
    </row>
    <row r="1293" spans="6:6" x14ac:dyDescent="0.3">
      <c r="F1293" s="16"/>
    </row>
    <row r="1294" spans="6:6" x14ac:dyDescent="0.3">
      <c r="F1294" s="16"/>
    </row>
    <row r="1295" spans="6:6" x14ac:dyDescent="0.3">
      <c r="F1295" s="16"/>
    </row>
    <row r="1296" spans="6:6" x14ac:dyDescent="0.3">
      <c r="F1296" s="16"/>
    </row>
    <row r="1297" spans="6:6" x14ac:dyDescent="0.3">
      <c r="F1297" s="16"/>
    </row>
    <row r="1298" spans="6:6" x14ac:dyDescent="0.3">
      <c r="F1298" s="16"/>
    </row>
    <row r="1299" spans="6:6" x14ac:dyDescent="0.3">
      <c r="F1299" s="16"/>
    </row>
    <row r="1300" spans="6:6" x14ac:dyDescent="0.3">
      <c r="F1300" s="16"/>
    </row>
    <row r="1301" spans="6:6" x14ac:dyDescent="0.3">
      <c r="F1301" s="16"/>
    </row>
    <row r="1302" spans="6:6" x14ac:dyDescent="0.3">
      <c r="F1302" s="16"/>
    </row>
    <row r="1303" spans="6:6" x14ac:dyDescent="0.3">
      <c r="F1303" s="16"/>
    </row>
    <row r="1304" spans="6:6" x14ac:dyDescent="0.3">
      <c r="F1304" s="16"/>
    </row>
    <row r="1305" spans="6:6" x14ac:dyDescent="0.3">
      <c r="F1305" s="16"/>
    </row>
    <row r="1306" spans="6:6" x14ac:dyDescent="0.3">
      <c r="F1306" s="16"/>
    </row>
    <row r="1307" spans="6:6" x14ac:dyDescent="0.3">
      <c r="F1307" s="16"/>
    </row>
    <row r="1308" spans="6:6" x14ac:dyDescent="0.3">
      <c r="F1308" s="16"/>
    </row>
    <row r="1309" spans="6:6" x14ac:dyDescent="0.3">
      <c r="F1309" s="16"/>
    </row>
    <row r="1310" spans="6:6" x14ac:dyDescent="0.3">
      <c r="F1310" s="16"/>
    </row>
    <row r="1311" spans="6:6" x14ac:dyDescent="0.3">
      <c r="F1311" s="16"/>
    </row>
    <row r="1312" spans="6:6" x14ac:dyDescent="0.3">
      <c r="F1312" s="16"/>
    </row>
    <row r="1313" spans="6:6" x14ac:dyDescent="0.3">
      <c r="F1313" s="16"/>
    </row>
    <row r="1314" spans="6:6" x14ac:dyDescent="0.3">
      <c r="F1314" s="16"/>
    </row>
    <row r="1315" spans="6:6" x14ac:dyDescent="0.3">
      <c r="F1315" s="16"/>
    </row>
    <row r="1316" spans="6:6" x14ac:dyDescent="0.3">
      <c r="F1316" s="16"/>
    </row>
    <row r="1317" spans="6:6" x14ac:dyDescent="0.3">
      <c r="F1317" s="16"/>
    </row>
    <row r="1318" spans="6:6" x14ac:dyDescent="0.3">
      <c r="F1318" s="16"/>
    </row>
    <row r="1319" spans="6:6" x14ac:dyDescent="0.3">
      <c r="F1319" s="16"/>
    </row>
    <row r="1320" spans="6:6" x14ac:dyDescent="0.3">
      <c r="F1320" s="16"/>
    </row>
    <row r="1321" spans="6:6" x14ac:dyDescent="0.3">
      <c r="F1321" s="16"/>
    </row>
    <row r="1322" spans="6:6" x14ac:dyDescent="0.3">
      <c r="F1322" s="16"/>
    </row>
    <row r="1323" spans="6:6" x14ac:dyDescent="0.3">
      <c r="F1323" s="16"/>
    </row>
    <row r="1324" spans="6:6" x14ac:dyDescent="0.3">
      <c r="F1324" s="16"/>
    </row>
    <row r="1325" spans="6:6" x14ac:dyDescent="0.3">
      <c r="F1325" s="16"/>
    </row>
    <row r="1326" spans="6:6" x14ac:dyDescent="0.3">
      <c r="F1326" s="16"/>
    </row>
    <row r="1327" spans="6:6" x14ac:dyDescent="0.3">
      <c r="F1327" s="16"/>
    </row>
    <row r="1328" spans="6:6" x14ac:dyDescent="0.3">
      <c r="F1328" s="16"/>
    </row>
    <row r="1329" spans="6:6" x14ac:dyDescent="0.3">
      <c r="F1329" s="16"/>
    </row>
    <row r="1330" spans="6:6" x14ac:dyDescent="0.3">
      <c r="F1330" s="16"/>
    </row>
    <row r="1331" spans="6:6" x14ac:dyDescent="0.3">
      <c r="F1331" s="16"/>
    </row>
    <row r="1332" spans="6:6" x14ac:dyDescent="0.3">
      <c r="F1332" s="16"/>
    </row>
    <row r="1333" spans="6:6" x14ac:dyDescent="0.3">
      <c r="F1333" s="16"/>
    </row>
    <row r="1334" spans="6:6" x14ac:dyDescent="0.3">
      <c r="F1334" s="16"/>
    </row>
    <row r="1335" spans="6:6" x14ac:dyDescent="0.3">
      <c r="F1335" s="16"/>
    </row>
    <row r="1336" spans="6:6" x14ac:dyDescent="0.3">
      <c r="F1336" s="16"/>
    </row>
    <row r="1337" spans="6:6" x14ac:dyDescent="0.3">
      <c r="F1337" s="16"/>
    </row>
    <row r="1338" spans="6:6" x14ac:dyDescent="0.3">
      <c r="F1338" s="16"/>
    </row>
    <row r="1339" spans="6:6" x14ac:dyDescent="0.3">
      <c r="F1339" s="16"/>
    </row>
    <row r="1340" spans="6:6" x14ac:dyDescent="0.3">
      <c r="F1340" s="16"/>
    </row>
    <row r="1341" spans="6:6" x14ac:dyDescent="0.3">
      <c r="F1341" s="16"/>
    </row>
    <row r="1342" spans="6:6" x14ac:dyDescent="0.3">
      <c r="F1342" s="16"/>
    </row>
    <row r="1343" spans="6:6" x14ac:dyDescent="0.3">
      <c r="F1343" s="16"/>
    </row>
    <row r="1344" spans="6:6" x14ac:dyDescent="0.3">
      <c r="F1344" s="16"/>
    </row>
    <row r="1345" spans="6:6" x14ac:dyDescent="0.3">
      <c r="F1345" s="16"/>
    </row>
    <row r="1346" spans="6:6" x14ac:dyDescent="0.3">
      <c r="F1346" s="16"/>
    </row>
    <row r="1347" spans="6:6" x14ac:dyDescent="0.3">
      <c r="F1347" s="16"/>
    </row>
    <row r="1348" spans="6:6" x14ac:dyDescent="0.3">
      <c r="F1348" s="16"/>
    </row>
    <row r="1349" spans="6:6" x14ac:dyDescent="0.3">
      <c r="F1349" s="16"/>
    </row>
    <row r="1350" spans="6:6" x14ac:dyDescent="0.3">
      <c r="F1350" s="16"/>
    </row>
    <row r="1351" spans="6:6" x14ac:dyDescent="0.3">
      <c r="F1351" s="16"/>
    </row>
    <row r="1352" spans="6:6" x14ac:dyDescent="0.3">
      <c r="F1352" s="16"/>
    </row>
    <row r="1353" spans="6:6" x14ac:dyDescent="0.3">
      <c r="F1353" s="16"/>
    </row>
    <row r="1354" spans="6:6" x14ac:dyDescent="0.3">
      <c r="F1354" s="16"/>
    </row>
    <row r="1355" spans="6:6" x14ac:dyDescent="0.3">
      <c r="F1355" s="16"/>
    </row>
    <row r="1356" spans="6:6" x14ac:dyDescent="0.3">
      <c r="F1356" s="16"/>
    </row>
    <row r="1357" spans="6:6" x14ac:dyDescent="0.3">
      <c r="F1357" s="16"/>
    </row>
    <row r="1358" spans="6:6" x14ac:dyDescent="0.3">
      <c r="F1358" s="16"/>
    </row>
    <row r="1359" spans="6:6" x14ac:dyDescent="0.3">
      <c r="F1359" s="16"/>
    </row>
    <row r="1360" spans="6:6" x14ac:dyDescent="0.3">
      <c r="F1360" s="16"/>
    </row>
    <row r="1361" spans="6:6" x14ac:dyDescent="0.3">
      <c r="F1361" s="16"/>
    </row>
    <row r="1362" spans="6:6" x14ac:dyDescent="0.3">
      <c r="F1362" s="16"/>
    </row>
    <row r="1363" spans="6:6" x14ac:dyDescent="0.3">
      <c r="F1363" s="16"/>
    </row>
    <row r="1364" spans="6:6" x14ac:dyDescent="0.3">
      <c r="F1364" s="16"/>
    </row>
    <row r="1365" spans="6:6" x14ac:dyDescent="0.3">
      <c r="F1365" s="16"/>
    </row>
    <row r="1366" spans="6:6" x14ac:dyDescent="0.3">
      <c r="F1366" s="16"/>
    </row>
    <row r="1367" spans="6:6" x14ac:dyDescent="0.3">
      <c r="F1367" s="16"/>
    </row>
    <row r="1368" spans="6:6" x14ac:dyDescent="0.3">
      <c r="F1368" s="16"/>
    </row>
    <row r="1369" spans="6:6" x14ac:dyDescent="0.3">
      <c r="F1369" s="16"/>
    </row>
    <row r="1370" spans="6:6" x14ac:dyDescent="0.3">
      <c r="F1370" s="16"/>
    </row>
    <row r="1371" spans="6:6" x14ac:dyDescent="0.3">
      <c r="F1371" s="16"/>
    </row>
    <row r="1372" spans="6:6" x14ac:dyDescent="0.3">
      <c r="F1372" s="16"/>
    </row>
    <row r="1373" spans="6:6" x14ac:dyDescent="0.3">
      <c r="F1373" s="16"/>
    </row>
    <row r="1374" spans="6:6" x14ac:dyDescent="0.3">
      <c r="F1374" s="16"/>
    </row>
    <row r="1375" spans="6:6" x14ac:dyDescent="0.3">
      <c r="F1375" s="16"/>
    </row>
    <row r="1376" spans="6:6" x14ac:dyDescent="0.3">
      <c r="F1376" s="16"/>
    </row>
    <row r="1377" spans="6:6" x14ac:dyDescent="0.3">
      <c r="F1377" s="16"/>
    </row>
    <row r="1378" spans="6:6" x14ac:dyDescent="0.3">
      <c r="F1378" s="16"/>
    </row>
    <row r="1379" spans="6:6" x14ac:dyDescent="0.3">
      <c r="F1379" s="16"/>
    </row>
    <row r="1380" spans="6:6" x14ac:dyDescent="0.3">
      <c r="F1380" s="16"/>
    </row>
    <row r="1381" spans="6:6" x14ac:dyDescent="0.3">
      <c r="F1381" s="16"/>
    </row>
    <row r="1382" spans="6:6" x14ac:dyDescent="0.3">
      <c r="F1382" s="16"/>
    </row>
    <row r="1383" spans="6:6" x14ac:dyDescent="0.3">
      <c r="F1383" s="16"/>
    </row>
    <row r="1384" spans="6:6" x14ac:dyDescent="0.3">
      <c r="F1384" s="16"/>
    </row>
    <row r="1385" spans="6:6" x14ac:dyDescent="0.3">
      <c r="F1385" s="16"/>
    </row>
    <row r="1386" spans="6:6" x14ac:dyDescent="0.3">
      <c r="F1386" s="16"/>
    </row>
    <row r="1387" spans="6:6" x14ac:dyDescent="0.3">
      <c r="F1387" s="16"/>
    </row>
    <row r="1388" spans="6:6" x14ac:dyDescent="0.3">
      <c r="F1388" s="16"/>
    </row>
    <row r="1389" spans="6:6" x14ac:dyDescent="0.3">
      <c r="F1389" s="16"/>
    </row>
    <row r="1390" spans="6:6" x14ac:dyDescent="0.3">
      <c r="F1390" s="16"/>
    </row>
    <row r="1391" spans="6:6" x14ac:dyDescent="0.3">
      <c r="F1391" s="16"/>
    </row>
    <row r="1392" spans="6:6" x14ac:dyDescent="0.3">
      <c r="F1392" s="16"/>
    </row>
    <row r="1393" spans="6:6" x14ac:dyDescent="0.3">
      <c r="F1393" s="16"/>
    </row>
    <row r="1394" spans="6:6" x14ac:dyDescent="0.3">
      <c r="F1394" s="16"/>
    </row>
    <row r="1395" spans="6:6" x14ac:dyDescent="0.3">
      <c r="F1395" s="16"/>
    </row>
    <row r="1396" spans="6:6" x14ac:dyDescent="0.3">
      <c r="F1396" s="16"/>
    </row>
    <row r="1397" spans="6:6" x14ac:dyDescent="0.3">
      <c r="F1397" s="16"/>
    </row>
    <row r="1398" spans="6:6" x14ac:dyDescent="0.3">
      <c r="F1398" s="16"/>
    </row>
    <row r="1399" spans="6:6" x14ac:dyDescent="0.3">
      <c r="F1399" s="16"/>
    </row>
    <row r="1400" spans="6:6" x14ac:dyDescent="0.3">
      <c r="F1400" s="16"/>
    </row>
    <row r="1401" spans="6:6" x14ac:dyDescent="0.3">
      <c r="F1401" s="16"/>
    </row>
    <row r="1402" spans="6:6" x14ac:dyDescent="0.3">
      <c r="F1402" s="16"/>
    </row>
    <row r="1403" spans="6:6" x14ac:dyDescent="0.3">
      <c r="F1403" s="16"/>
    </row>
    <row r="1404" spans="6:6" x14ac:dyDescent="0.3">
      <c r="F1404" s="16"/>
    </row>
    <row r="1405" spans="6:6" x14ac:dyDescent="0.3">
      <c r="F1405" s="16"/>
    </row>
    <row r="1406" spans="6:6" x14ac:dyDescent="0.3">
      <c r="F1406" s="16"/>
    </row>
    <row r="1407" spans="6:6" x14ac:dyDescent="0.3">
      <c r="F1407" s="16"/>
    </row>
    <row r="1408" spans="6:6" x14ac:dyDescent="0.3">
      <c r="F1408" s="16"/>
    </row>
    <row r="1409" spans="6:6" x14ac:dyDescent="0.3">
      <c r="F1409" s="16"/>
    </row>
    <row r="1410" spans="6:6" x14ac:dyDescent="0.3">
      <c r="F1410" s="16"/>
    </row>
    <row r="1411" spans="6:6" x14ac:dyDescent="0.3">
      <c r="F1411" s="16"/>
    </row>
    <row r="1412" spans="6:6" x14ac:dyDescent="0.3">
      <c r="F1412" s="16"/>
    </row>
    <row r="1413" spans="6:6" x14ac:dyDescent="0.3">
      <c r="F1413" s="16"/>
    </row>
    <row r="1414" spans="6:6" x14ac:dyDescent="0.3">
      <c r="F1414" s="16"/>
    </row>
    <row r="1415" spans="6:6" x14ac:dyDescent="0.3">
      <c r="F1415" s="16"/>
    </row>
    <row r="1416" spans="6:6" x14ac:dyDescent="0.3">
      <c r="F1416" s="16"/>
    </row>
    <row r="1417" spans="6:6" x14ac:dyDescent="0.3">
      <c r="F1417" s="16"/>
    </row>
    <row r="1418" spans="6:6" x14ac:dyDescent="0.3">
      <c r="F1418" s="16"/>
    </row>
    <row r="1419" spans="6:6" x14ac:dyDescent="0.3">
      <c r="F1419" s="16"/>
    </row>
    <row r="1420" spans="6:6" x14ac:dyDescent="0.3">
      <c r="F1420" s="16"/>
    </row>
    <row r="1421" spans="6:6" x14ac:dyDescent="0.3">
      <c r="F1421" s="16"/>
    </row>
    <row r="1422" spans="6:6" x14ac:dyDescent="0.3">
      <c r="F1422" s="16"/>
    </row>
    <row r="1423" spans="6:6" x14ac:dyDescent="0.3">
      <c r="F1423" s="16"/>
    </row>
    <row r="1424" spans="6:6" x14ac:dyDescent="0.3">
      <c r="F1424" s="16"/>
    </row>
    <row r="1425" spans="6:6" x14ac:dyDescent="0.3">
      <c r="F1425" s="16"/>
    </row>
    <row r="1426" spans="6:6" x14ac:dyDescent="0.3">
      <c r="F1426" s="16"/>
    </row>
    <row r="1427" spans="6:6" x14ac:dyDescent="0.3">
      <c r="F1427" s="16"/>
    </row>
    <row r="1428" spans="6:6" x14ac:dyDescent="0.3">
      <c r="F1428" s="16"/>
    </row>
    <row r="1429" spans="6:6" x14ac:dyDescent="0.3">
      <c r="F1429" s="16"/>
    </row>
    <row r="1430" spans="6:6" x14ac:dyDescent="0.3">
      <c r="F1430" s="16"/>
    </row>
    <row r="1431" spans="6:6" x14ac:dyDescent="0.3">
      <c r="F1431" s="16"/>
    </row>
    <row r="1432" spans="6:6" x14ac:dyDescent="0.3">
      <c r="F1432" s="16"/>
    </row>
    <row r="1433" spans="6:6" x14ac:dyDescent="0.3">
      <c r="F1433" s="16"/>
    </row>
    <row r="1434" spans="6:6" x14ac:dyDescent="0.3">
      <c r="F1434" s="16"/>
    </row>
    <row r="1435" spans="6:6" x14ac:dyDescent="0.3">
      <c r="F1435" s="16"/>
    </row>
    <row r="1436" spans="6:6" x14ac:dyDescent="0.3">
      <c r="F1436" s="16"/>
    </row>
    <row r="1437" spans="6:6" x14ac:dyDescent="0.3">
      <c r="F1437" s="16"/>
    </row>
    <row r="1438" spans="6:6" x14ac:dyDescent="0.3">
      <c r="F1438" s="16"/>
    </row>
    <row r="1439" spans="6:6" x14ac:dyDescent="0.3">
      <c r="F1439" s="16"/>
    </row>
    <row r="1440" spans="6:6" x14ac:dyDescent="0.3">
      <c r="F1440" s="16"/>
    </row>
    <row r="1441" spans="6:6" x14ac:dyDescent="0.3">
      <c r="F1441" s="16"/>
    </row>
    <row r="1442" spans="6:6" x14ac:dyDescent="0.3">
      <c r="F1442" s="16"/>
    </row>
    <row r="1443" spans="6:6" x14ac:dyDescent="0.3">
      <c r="F1443" s="16"/>
    </row>
    <row r="1444" spans="6:6" x14ac:dyDescent="0.3">
      <c r="F1444" s="16"/>
    </row>
    <row r="1445" spans="6:6" x14ac:dyDescent="0.3">
      <c r="F1445" s="16"/>
    </row>
    <row r="1446" spans="6:6" x14ac:dyDescent="0.3">
      <c r="F1446" s="16"/>
    </row>
    <row r="1447" spans="6:6" x14ac:dyDescent="0.3">
      <c r="F1447" s="16"/>
    </row>
    <row r="1448" spans="6:6" x14ac:dyDescent="0.3">
      <c r="F1448" s="16"/>
    </row>
    <row r="1449" spans="6:6" x14ac:dyDescent="0.3">
      <c r="F1449" s="16"/>
    </row>
    <row r="1450" spans="6:6" x14ac:dyDescent="0.3">
      <c r="F1450" s="16"/>
    </row>
    <row r="1451" spans="6:6" x14ac:dyDescent="0.3">
      <c r="F1451" s="16"/>
    </row>
    <row r="1452" spans="6:6" x14ac:dyDescent="0.3">
      <c r="F1452" s="16"/>
    </row>
    <row r="1453" spans="6:6" x14ac:dyDescent="0.3">
      <c r="F1453" s="16"/>
    </row>
    <row r="1454" spans="6:6" x14ac:dyDescent="0.3">
      <c r="F1454" s="16"/>
    </row>
    <row r="1455" spans="6:6" x14ac:dyDescent="0.3">
      <c r="F1455" s="16"/>
    </row>
    <row r="1456" spans="6:6" x14ac:dyDescent="0.3">
      <c r="F1456" s="16"/>
    </row>
    <row r="1457" spans="6:6" x14ac:dyDescent="0.3">
      <c r="F1457" s="16"/>
    </row>
    <row r="1458" spans="6:6" x14ac:dyDescent="0.3">
      <c r="F1458" s="16"/>
    </row>
    <row r="1459" spans="6:6" x14ac:dyDescent="0.3">
      <c r="F1459" s="16"/>
    </row>
    <row r="1460" spans="6:6" x14ac:dyDescent="0.3">
      <c r="F1460" s="16"/>
    </row>
    <row r="1461" spans="6:6" x14ac:dyDescent="0.3">
      <c r="F1461" s="16"/>
    </row>
    <row r="1462" spans="6:6" x14ac:dyDescent="0.3">
      <c r="F1462" s="16"/>
    </row>
    <row r="1463" spans="6:6" x14ac:dyDescent="0.3">
      <c r="F1463" s="16"/>
    </row>
    <row r="1464" spans="6:6" x14ac:dyDescent="0.3">
      <c r="F1464" s="16"/>
    </row>
    <row r="1465" spans="6:6" x14ac:dyDescent="0.3">
      <c r="F1465" s="16"/>
    </row>
    <row r="1466" spans="6:6" x14ac:dyDescent="0.3">
      <c r="F1466" s="16"/>
    </row>
    <row r="1467" spans="6:6" x14ac:dyDescent="0.3">
      <c r="F1467" s="16"/>
    </row>
    <row r="1468" spans="6:6" x14ac:dyDescent="0.3">
      <c r="F1468" s="16"/>
    </row>
    <row r="1469" spans="6:6" x14ac:dyDescent="0.3">
      <c r="F1469" s="16"/>
    </row>
    <row r="1470" spans="6:6" x14ac:dyDescent="0.3">
      <c r="F1470" s="16"/>
    </row>
    <row r="1471" spans="6:6" x14ac:dyDescent="0.3">
      <c r="F1471" s="16"/>
    </row>
    <row r="1472" spans="6:6" x14ac:dyDescent="0.3">
      <c r="F1472" s="16"/>
    </row>
    <row r="1473" spans="6:6" x14ac:dyDescent="0.3">
      <c r="F1473" s="16"/>
    </row>
    <row r="1474" spans="6:6" x14ac:dyDescent="0.3">
      <c r="F1474" s="16"/>
    </row>
    <row r="1475" spans="6:6" x14ac:dyDescent="0.3">
      <c r="F1475" s="16"/>
    </row>
  </sheetData>
  <mergeCells count="8">
    <mergeCell ref="B1:F1"/>
    <mergeCell ref="A2:F2"/>
    <mergeCell ref="A4:A5"/>
    <mergeCell ref="B4:B5"/>
    <mergeCell ref="C4:C5"/>
    <mergeCell ref="D4:D5"/>
    <mergeCell ref="E4:E5"/>
    <mergeCell ref="F4:F5"/>
  </mergeCells>
  <pageMargins left="0.55118110236220474" right="0.19685039370078741" top="0.55118110236220474" bottom="0.19685039370078741" header="0.15748031496062992" footer="0.15748031496062992"/>
  <pageSetup paperSize="9" scale="62" fitToHeight="1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Светлана Черняева</cp:lastModifiedBy>
  <cp:lastPrinted>2024-11-12T11:12:41Z</cp:lastPrinted>
  <dcterms:created xsi:type="dcterms:W3CDTF">1999-06-08T04:12:56Z</dcterms:created>
  <dcterms:modified xsi:type="dcterms:W3CDTF">2024-11-15T05:46:58Z</dcterms:modified>
</cp:coreProperties>
</file>