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revisions/_rels/revisionHeaders.xml.rels" ContentType="application/vnd.openxmlformats-package.relationship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5.xml" ContentType="application/vnd.openxmlformats-officedocument.spreadsheetml.revisionLo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естр хоз.субъектов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<sst xmlns="http://schemas.openxmlformats.org/spreadsheetml/2006/main" count="272" uniqueCount="100">
  <si>
    <t xml:space="preserve">Реестр хозяйствующих субъектов, доля участия муниципального образования в которых составляет 50 и более процентов,                                                                         за 2024 год</t>
  </si>
  <si>
    <t xml:space="preserve">№ п/п</t>
  </si>
  <si>
    <t xml:space="preserve">Наименование хозяйствующего субъекта</t>
  </si>
  <si>
    <t xml:space="preserve">Идентификационный номер налогоплательщика</t>
  </si>
  <si>
    <t xml:space="preserve">Учредитель</t>
  </si>
  <si>
    <t xml:space="preserve">Муниципальное образование</t>
  </si>
  <si>
    <t xml:space="preserve">Виды деятельности, предусмотренные уставом</t>
  </si>
  <si>
    <t xml:space="preserve">Объём финансирования из бюджета субъекта РФ и бюджетов муниципальных образований за 2024 год, в тыс. руб.</t>
  </si>
  <si>
    <t xml:space="preserve">муниципальное бюджетное дошкольное образовательное учреждение «Детский сад № 1 «Рябинка»»</t>
  </si>
  <si>
    <t xml:space="preserve">Великоусюгский муниципальный округ</t>
  </si>
  <si>
    <t xml:space="preserve">Великоустюгский муниципальный округ</t>
  </si>
  <si>
    <t xml:space="preserve">образование дошкольное</t>
  </si>
  <si>
    <t xml:space="preserve">муниципальное бюджетное дошкольное образовательное учреждение «Детский сад № 2 «Ромашка»»</t>
  </si>
  <si>
    <t xml:space="preserve">муниципальное бюджетное дошкольное образовательное учреждение «Детский сад общеразвивающего вида № 3 “Солнышко”»</t>
  </si>
  <si>
    <t xml:space="preserve">муниципальное бюджетное дошкольное образовательное учреждение «Детский сад № 4»</t>
  </si>
  <si>
    <t xml:space="preserve">муниципальное бюджетное дошкольное образовательное учреждение «Детский сад № 5 «Буратино»»</t>
  </si>
  <si>
    <t xml:space="preserve">муниципальное бюджетное дошкольное образовательное учреждение «Детский сад № 6 «Дюймовочка»»</t>
  </si>
  <si>
    <t xml:space="preserve">муниципальное бюджетное дошкольное образовательное учреждение «Детский сад № 8 «Теремок»»</t>
  </si>
  <si>
    <t xml:space="preserve">муниципальное бюджетное дошкольное образовательное учреждение «Детский сад № 9»</t>
  </si>
  <si>
    <t xml:space="preserve">муниципальное бюджетное дошкольное образовательное учреждение «Детский сад № 11 «Цветик-семицветик»»</t>
  </si>
  <si>
    <t xml:space="preserve">муниципальное бюджетное дошкольное образовательное учреждение «Детский сад комбинированного вида № 15 “Родничок”»</t>
  </si>
  <si>
    <t xml:space="preserve">муниципальное бюджетное дошкольное образовательное учреждение «Детский сад № 20 «Ручеёк»»</t>
  </si>
  <si>
    <t xml:space="preserve">муниципальное бюджетное дошкольное образовательное учреждение «Детский сад  № 22 «Светлячок»»</t>
  </si>
  <si>
    <t xml:space="preserve">муниципальное бюджетное дошкольное образовательное учреждение «Детский сад № 23 “Золотой ключик”»</t>
  </si>
  <si>
    <t xml:space="preserve">муниципальное бюджетное дошкольное образовательное учреждение «Детский сад № 24 «Росинка»»</t>
  </si>
  <si>
    <t xml:space="preserve">муниципальное бюджетное дошкольное образовательное учреждение «Детский сад общеразвивающего вида № 25 “Улыбка”»</t>
  </si>
  <si>
    <t xml:space="preserve">муниципальное бюджетное дошкольное образовательное учреждение «Детский сад № 26 «Берёзка»»</t>
  </si>
  <si>
    <t xml:space="preserve">муниципальное бюджетное дошкольное образовательное учреждение «Детский сад общеразвивающего вида № 28 «Пчёлка»»</t>
  </si>
  <si>
    <t xml:space="preserve">муниципальное бюджетное дошкольное образовательное учреждение «Детский сад № 2 «Чебурашка»»</t>
  </si>
  <si>
    <t xml:space="preserve">муниципальное бюджетное дошкольное образовательное учреждение «Детский сад «Василёк» посёлка Валга»</t>
  </si>
  <si>
    <t xml:space="preserve">муниципальное бюджетное дошкольное образовательное учреждение «Аристовский детский сад»</t>
  </si>
  <si>
    <t xml:space="preserve">муниципальное бюджетное дошкольное образовательное учреждение «Благовещенский детский сад»</t>
  </si>
  <si>
    <t xml:space="preserve">муниципальное бюджетное дошкольное образовательное учреждение «Васильевский детский сад «Колосок»»</t>
  </si>
  <si>
    <t xml:space="preserve">муниципальное бюджетное дошкольное образовательное учреждение «Пегановский детский сад»</t>
  </si>
  <si>
    <t xml:space="preserve">муниципальное бюджетное дошкольное образовательное учреждение «Юдинский детский сад»</t>
  </si>
  <si>
    <t xml:space="preserve">муниципальное бюджетное дошкольное образовательное учреждение «Новаторский детский сад «Аленушка»»</t>
  </si>
  <si>
    <t xml:space="preserve">муниципальное бюджетное дошкольное образовательное учреждение «Стриговский детский сад»</t>
  </si>
  <si>
    <t xml:space="preserve">муниципальное бюджетное общеобразовательное учреждение «Средняя  общеобразовательная школа № 1 с углублённым изучением отдельных предметов»</t>
  </si>
  <si>
    <t xml:space="preserve">образование среднее общее </t>
  </si>
  <si>
    <t xml:space="preserve">муниципальное бюджетное общеобразовательное учреждение «Средняя  общеобразовательная школа № 2 с кадетскими классами»</t>
  </si>
  <si>
    <t xml:space="preserve">муниципальное бюджетное общеобразовательное учреждение «Средняя  общеобразовательная школа № 4»</t>
  </si>
  <si>
    <t xml:space="preserve">муниципальное бюджетное общеобразовательное учреждение «Средняя  общеобразовательная школа № 9»</t>
  </si>
  <si>
    <t xml:space="preserve">муниципальное бюджетное общеобразовательное учреждение «Гимназия с углублённым изучением отдельных предметов»</t>
  </si>
  <si>
    <t xml:space="preserve">муниципальное бюджетное общеобразовательное учреждение «Основная общеобразовательная школа № 11»</t>
  </si>
  <si>
    <t xml:space="preserve">образование основное общее</t>
  </si>
  <si>
    <t xml:space="preserve">муниципальное бюджетное общеобразовательное учреждение «Средняя  общеобразовательная школа № 15 имени С. Преминина»</t>
  </si>
  <si>
    <t xml:space="preserve">муниципальное бюджетное общеобразовательное учреждение «Голузинская средняя  общеобразовательная школа»</t>
  </si>
  <si>
    <t xml:space="preserve">муниципальное бюджетное общеобразовательное учреждение «Морозовская средняя  общеобразовательная школа»</t>
  </si>
  <si>
    <t xml:space="preserve">муниципальное бюджетное общеобразовательное учреждение «Усть-Алексеевская средняя  общеобразовательная школа»</t>
  </si>
  <si>
    <t xml:space="preserve">муниципальное бюджетное общеобразовательное учреждение «Аристовская основная общеобразовательная школа»</t>
  </si>
  <si>
    <t xml:space="preserve">образование                                                                     основное общее</t>
  </si>
  <si>
    <t xml:space="preserve">муниципальное бюджетное общеобразовательное учреждение «Васильевская основная общеобразовательная школа»</t>
  </si>
  <si>
    <t xml:space="preserve">муниципальное бюджетное общеобразовательное учреждение «Полдарская средняя общеобразовательная школа»</t>
  </si>
  <si>
    <t xml:space="preserve">муниципальное бюджетное общеобразовательное учреждение «Сусоловская  основная общеобразовательная школа»</t>
  </si>
  <si>
    <t xml:space="preserve">муниципальное бюджетное общеобразовательное учреждение «Грибинская основная общеобразовательная школа»</t>
  </si>
  <si>
    <t xml:space="preserve">муниципальное бюджетное общеобразовательное учреждение «Ломоватская основная общеобразовательная школа» </t>
  </si>
  <si>
    <t xml:space="preserve">муниципальное бюджетное общеобразовательное учреждение «Большевистская основная  общеобразовательная школа»</t>
  </si>
  <si>
    <t xml:space="preserve">муниципальное бюджетное общеобразовательное учреждение «Теплогорская основная общеобразовательная школа»</t>
  </si>
  <si>
    <t xml:space="preserve">муниципальное бюджетное общеобразовательное учреждение «Орловская основная общеобразовательная школа»</t>
  </si>
  <si>
    <t xml:space="preserve">муниципальное бюджетное общеобразовательное учреждение «Вечерняя (сменная)  общеобразовательная школа»</t>
  </si>
  <si>
    <t xml:space="preserve">муниципальное бюджетное общеобразовательное учреждение «Великоустюгская общеобразовательная школа-интернат для обучающихся с ограниченными возможностями здоровья»</t>
  </si>
  <si>
    <t xml:space="preserve">муниципальное бюджетное образовательное учреждение дополнительного образования «Центр дополнительного образования»</t>
  </si>
  <si>
    <t xml:space="preserve">образование дополнительное детей и взрослых</t>
  </si>
  <si>
    <t xml:space="preserve">муниципальное автономное учреждение "Центр социального питания Великоустюгского муниципального округа"</t>
  </si>
  <si>
    <t xml:space="preserve">деятельность предприятий общественного питания по прочим видам общественного питания</t>
  </si>
  <si>
    <t xml:space="preserve">муниципальное бюджетное учреждение дополнительного образования "Великоустюгская детская школа искусств"</t>
  </si>
  <si>
    <t xml:space="preserve">образование дополнительное детей и
взрослых</t>
  </si>
  <si>
    <t xml:space="preserve">муниципальное бюджетное учреждение дополнительного образования "Великоустюгская детская художественная школа" имени Евстафия Павловича Шильниковского</t>
  </si>
  <si>
    <t xml:space="preserve">муниципальное бюджетное учреждение дополнительного образования "Детская школа искусств"                                             г. Красавино</t>
  </si>
  <si>
    <t xml:space="preserve">муниципальное бюджетное учреждение дополнительного образования "Спортивная школа Великосутюгского округа"</t>
  </si>
  <si>
    <t xml:space="preserve">муниципальное бюджетное учреждение культуры "Великоустюгский культурно-досуговый центр"</t>
  </si>
  <si>
    <t xml:space="preserve">деятельность учреждений культуры и искусства</t>
  </si>
  <si>
    <t xml:space="preserve">муниципальное бюджетное учреждение культуры "Центр культурного развития                                                                             г. Красавино"</t>
  </si>
  <si>
    <t xml:space="preserve">деятельность учреждений клубного
типа: клубов, дворцов и домов культуры,
домов народного творчества</t>
  </si>
  <si>
    <t xml:space="preserve">муниципальное бюджетное учреждение культуры "Театр Деда Мороза для детей и молодёжи"</t>
  </si>
  <si>
    <t xml:space="preserve">Великоустюгский муниципальный  округ</t>
  </si>
  <si>
    <t xml:space="preserve">деятельность в области
исполнительских искусств</t>
  </si>
  <si>
    <t xml:space="preserve">муниципальное бюджетное учреждение «Великоустюгский молодёжный центр»</t>
  </si>
  <si>
    <t xml:space="preserve">деятельность прочих общественных организаций и некоммерческих организаций, кроме религиозных и политических организаций</t>
  </si>
  <si>
    <t xml:space="preserve">муниципальное казённое учреждение культуры "Великоустюгская централизованная библиотечная система"</t>
  </si>
  <si>
    <t xml:space="preserve">деятельность библиотек и архивов</t>
  </si>
  <si>
    <t xml:space="preserve">муниципальное казённое архивное учреждение "Великоустюгский центральный архив"</t>
  </si>
  <si>
    <t xml:space="preserve"> деятельность библиотек и архивов</t>
  </si>
  <si>
    <t xml:space="preserve">муниципальное бюджетное учреждение «Многофункциональный центр предоставления государственных и муниципальных услуг Великоустюгского муниципального округа»</t>
  </si>
  <si>
    <t xml:space="preserve"> Великоустюгский муниципальный округ</t>
  </si>
  <si>
    <t xml:space="preserve">деятельность органов государственного управления и местного самоуправления по вопросам общего характера</t>
  </si>
  <si>
    <t xml:space="preserve">муниципальное казённое учреждение «Хозяйственное управление администрации Великоустюгского муниципального округа»</t>
  </si>
  <si>
    <t xml:space="preserve">управление эксплуатацией нежилого фонда за вознаграждение или на договоорной основе</t>
  </si>
  <si>
    <t xml:space="preserve">муниципальное казённое учреждение "Центр бухгалтерского учёта"</t>
  </si>
  <si>
    <t xml:space="preserve">организация и ведение бюджетного (бухгалтерского) учёта</t>
  </si>
  <si>
    <t xml:space="preserve">муниципальное казённое учреждение "Горстройзаказчик"</t>
  </si>
  <si>
    <t xml:space="preserve">  Великоустюгский муниципальный округ</t>
  </si>
  <si>
    <t xml:space="preserve">выполнение функций заказчика-застройщика по строительсту, реконструкции и ремонту объектов для муницпальных нужд</t>
  </si>
  <si>
    <t xml:space="preserve">муниципальное бюджетное учреждение "Благоустройство г. Великий Устюг"</t>
  </si>
  <si>
    <t xml:space="preserve">деятельность по благоустройству ландшафта</t>
  </si>
  <si>
    <t xml:space="preserve">Муниципальное унитарное предприятие Великоустюгского муниципального округа "Ресурс"</t>
  </si>
  <si>
    <t xml:space="preserve">Администрация Великоустюгского муниципального округа Вологодской области</t>
  </si>
  <si>
    <t xml:space="preserve">производство, передача и распределение пара и горячей воды; кондиционирование воздуха</t>
  </si>
  <si>
    <t xml:space="preserve">Муниципальное унитарное предприятие водопроводно-канализационного хозяйства г. Великий Устюг</t>
  </si>
  <si>
    <t xml:space="preserve">распределение воды для питьевых и промышленных нужд. Сбор и обработка сточных вод.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</si>
</sst>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C2C2C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C2C2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usernames" Target="revisions/userNames.xml"/><Relationship Id="rId5" Type="http://schemas.openxmlformats.org/officeDocument/2006/relationships/revisionHeaders" Target="revisions/revisionHeaders.xml"/>
</Relationships>
</file>

<file path=xl/revisions/_rels/revisionHeaders.xml.rels><?xml version="1.0" encoding="UTF-8"?>
<Relationships xmlns="http://schemas.openxmlformats.org/package/2006/relationships"><Relationship Id="rId1" Type="http://schemas.openxmlformats.org/officeDocument/2006/relationships/revisionLog" Target="revisionLog1.xml"/><Relationship Id="rId2" Type="http://schemas.openxmlformats.org/officeDocument/2006/relationships/revisionLog" Target="revisionLog2.xml"/><Relationship Id="rId3" Type="http://schemas.openxmlformats.org/officeDocument/2006/relationships/revisionLog" Target="revisionLog3.xml"/><Relationship Id="rId4" Type="http://schemas.openxmlformats.org/officeDocument/2006/relationships/revisionLog" Target="revisionLog4.xml"/><Relationship Id="rId5" Type="http://schemas.openxmlformats.org/officeDocument/2006/relationships/revisionLog" Target="revisionLog5.xml"/><Relationship Id="rId6" Type="http://schemas.openxmlformats.org/officeDocument/2006/relationships/revisionLog" Target="revisionLog6.xml"/><Relationship Id="rId7" Type="http://schemas.openxmlformats.org/officeDocument/2006/relationships/revisionLog" Target="revisionLog7.xml"/><Relationship Id="rId8" Type="http://schemas.openxmlformats.org/officeDocument/2006/relationships/revisionLog" Target="revisionLog8.xml"/><Relationship Id="rId9" Type="http://schemas.openxmlformats.org/officeDocument/2006/relationships/revisionLog" Target="revisionLog9.xml"/><Relationship Id="rId10" Type="http://schemas.openxmlformats.org/officeDocument/2006/relationships/revisionLog" Target="revisionLog10.xml"/><Relationship Id="rId11" Type="http://schemas.openxmlformats.org/officeDocument/2006/relationships/revisionLog" Target="revisionLog11.xml"/><Relationship Id="rId12" Type="http://schemas.openxmlformats.org/officeDocument/2006/relationships/revisionLog" Target="revisionLog12.xml"/><Relationship Id="rId13" Type="http://schemas.openxmlformats.org/officeDocument/2006/relationships/revisionLog" Target="revisionLog13.xml"/><Relationship Id="rId14" Type="http://schemas.openxmlformats.org/officeDocument/2006/relationships/revisionLog" Target="revisionLog14.xml"/><Relationship Id="rId15" Type="http://schemas.openxmlformats.org/officeDocument/2006/relationships/revisionLog" Target="revisionLog15.xml"/><Relationship Id="rId16" Type="http://schemas.openxmlformats.org/officeDocument/2006/relationships/revisionLog" Target="revisionLog16.xml"/><Relationship Id="rId17" Type="http://schemas.openxmlformats.org/officeDocument/2006/relationships/revisionLog" Target="revisionLog17.xml"/><Relationship Id="rId18" Type="http://schemas.openxmlformats.org/officeDocument/2006/relationships/revisionLog" Target="revisionLog18.xml"/><Relationship Id="rId19" Type="http://schemas.openxmlformats.org/officeDocument/2006/relationships/revisionLog" Target="revisionLog19.xml"/><Relationship Id="rId20" Type="http://schemas.openxmlformats.org/officeDocument/2006/relationships/revisionLog" Target="revisionLog20.xml"/><Relationship Id="rId21" Type="http://schemas.openxmlformats.org/officeDocument/2006/relationships/revisionLog" Target="revisionLog21.xml"/><Relationship Id="rId22" Type="http://schemas.openxmlformats.org/officeDocument/2006/relationships/revisionLog" Target="revisionLog22.xml"/><Relationship Id="rId23" Type="http://schemas.openxmlformats.org/officeDocument/2006/relationships/revisionLog" Target="revisionLog23.xml"/><Relationship Id="rId24" Type="http://schemas.openxmlformats.org/officeDocument/2006/relationships/revisionLog" Target="revisionLog24.xml"/><Relationship Id="rId25" Type="http://schemas.openxmlformats.org/officeDocument/2006/relationships/revisionLog" Target="revisionLog25.xml"/><Relationship Id="rId26" Type="http://schemas.openxmlformats.org/officeDocument/2006/relationships/revisionLog" Target="revisionLog26.xml"/><Relationship Id="rId27" Type="http://schemas.openxmlformats.org/officeDocument/2006/relationships/revisionLog" Target="revisionLog27.xml"/><Relationship Id="rId28" Type="http://schemas.openxmlformats.org/officeDocument/2006/relationships/revisionLog" Target="revisionLog28.xml"/><Relationship Id="rId29" Type="http://schemas.openxmlformats.org/officeDocument/2006/relationships/revisionLog" Target="revisionLog29.xml"/>
</Relationships>
</file>

<file path=xl/revisions/revisionHeaders.xml><?xml version="1.0" encoding="utf-8"?>
<headers xmlns="http://schemas.openxmlformats.org/spreadsheetml/2006/main" xmlns:r="http://schemas.openxmlformats.org/officeDocument/2006/relationships" guid="{9C9AEA61-8845-4599-83F4-98A7D6D32A66}">
  <header guid="{609C3DD5-F53E-4587-86F1-F28AFE8B21A8}" dateTime="2025-01-17T10:33:00.000000000Z" userName="Birishevskay" r:id="rId1" minRId="1" maxRId="2" maxSheetId="2">
    <sheetIdMap count="1">
      <sheetId val="1"/>
    </sheetIdMap>
  </header>
  <header guid="{998452CA-626A-4E27-8840-454B217D6F49}" dateTime="2025-01-17T10:34:00.000000000Z" userName="Birishevskay" r:id="rId2" minRId="3" maxRId="3" maxSheetId="2">
    <sheetIdMap count="1">
      <sheetId val="1"/>
    </sheetIdMap>
  </header>
  <header guid="{083AEDC3-8E4D-4B71-A00D-147082A9CB02}" dateTime="2025-01-17T10:36:00.000000000Z" userName="Birishevskay" r:id="rId3" minRId="4" maxRId="5" maxSheetId="2">
    <sheetIdMap count="1">
      <sheetId val="1"/>
    </sheetIdMap>
  </header>
  <header guid="{5E190014-783A-46FA-88A0-754518F90AE9}" dateTime="2025-01-17T10:38:00.000000000Z" userName="Birishevskay" r:id="rId4" minRId="6" maxRId="7" maxSheetId="2">
    <sheetIdMap count="1">
      <sheetId val="1"/>
    </sheetIdMap>
  </header>
  <header guid="{3BB0454D-3944-49F7-88F7-E7630535E078}" dateTime="2025-01-17T10:39:00.000000000Z" userName="Birishevskay" r:id="rId5" minRId="8" maxRId="11" maxSheetId="2">
    <sheetIdMap count="1">
      <sheetId val="1"/>
    </sheetIdMap>
  </header>
  <header guid="{7B522557-63F3-4917-A6ED-54A926CAE264}" dateTime="2025-01-17T10:43:00.000000000Z" userName="Birishevskay" r:id="rId6" minRId="12" maxRId="14" maxSheetId="2">
    <sheetIdMap count="1">
      <sheetId val="1"/>
    </sheetIdMap>
  </header>
  <header guid="{4CA70C6B-9DD9-4D6D-B458-B7E14CA53BE5}" dateTime="2025-01-17T10:46:00.000000000Z" userName="Birishevskay" r:id="rId7" minRId="15" maxRId="15" maxSheetId="2">
    <sheetIdMap count="1">
      <sheetId val="1"/>
    </sheetIdMap>
  </header>
  <header guid="{89557C7B-E5E1-4567-8A61-7E3ED2951436}" dateTime="2025-01-17T10:49:00.000000000Z" userName="Birishevskay" r:id="rId8" minRId="16" maxRId="16" maxSheetId="2">
    <sheetIdMap count="1">
      <sheetId val="1"/>
    </sheetIdMap>
  </header>
  <header guid="{07409645-C116-4F7A-B0CB-D330A2200AD7}" dateTime="2025-01-16T11:36:00.000000000Z" userName="Birishevskay" r:id="rId9" minRId="17" maxRId="18" maxSheetId="2">
    <sheetIdMap count="1">
      <sheetId val="1"/>
    </sheetIdMap>
  </header>
  <header guid="{D2F8E695-5FFC-433F-9EE8-47E4439AB9B9}" dateTime="2025-01-17T15:36:00.000000000Z" userName="user" r:id="rId10" minRId="19" maxRId="33" maxSheetId="2">
    <sheetIdMap count="1">
      <sheetId val="1"/>
    </sheetIdMap>
  </header>
  <header guid="{5E6BB69B-E889-4C1A-8D2F-02F652B476F1}" dateTime="2025-01-17T15:37:00.000000000Z" userName="Falevskay" r:id="rId11" minRId="34" maxRId="54" maxSheetId="2">
    <sheetIdMap count="1">
      <sheetId val="1"/>
    </sheetIdMap>
  </header>
  <header guid="{416DB72C-2C17-4F07-908E-CF6BCB8744AA}" dateTime="2025-01-17T15:38:00.000000000Z" userName="user" r:id="rId12" minRId="55" maxRId="58" maxSheetId="2">
    <sheetIdMap count="1">
      <sheetId val="1"/>
    </sheetIdMap>
  </header>
  <header guid="{B88B5A06-E387-4131-8032-6ADD1A537304}" dateTime="2025-01-17T15:39:00.000000000Z" userName="user" r:id="rId13" minRId="59" maxRId="59" maxSheetId="2">
    <sheetIdMap count="1">
      <sheetId val="1"/>
    </sheetIdMap>
  </header>
  <header guid="{301EA44B-A9E1-41BD-BAD0-012C14B1A8E2}" dateTime="2025-01-17T10:20:00.000000000Z" userName="Birishevskay" r:id="rId14" minRId="60" maxRId="62" maxSheetId="2">
    <sheetIdMap count="1">
      <sheetId val="1"/>
    </sheetIdMap>
  </header>
  <header guid="{5DE9C35F-8D55-4109-87DD-6727CC02A4EF}" dateTime="2025-01-17T15:40:00.000000000Z" userName="user" r:id="rId15" minRId="63" maxRId="63" maxSheetId="2">
    <sheetIdMap count="1">
      <sheetId val="1"/>
    </sheetIdMap>
  </header>
  <header guid="{BC6F524F-32DB-4C82-9921-705BADD46FDB}" dateTime="2025-01-17T15:42:00.000000000Z" userName="user" r:id="rId16" minRId="64" maxRId="66" maxSheetId="2">
    <sheetIdMap count="1">
      <sheetId val="1"/>
    </sheetIdMap>
  </header>
  <header guid="{39764DF5-354F-4BA9-AD0C-4D43F6916ABC}" dateTime="2025-01-17T15:43:00.000000000Z" userName="user" r:id="rId17" minRId="67" maxRId="67" maxSheetId="2">
    <sheetIdMap count="1">
      <sheetId val="1"/>
    </sheetIdMap>
  </header>
  <header guid="{C551675B-A444-43ED-95C3-B093A91BBA3E}" dateTime="2025-01-17T15:44:00.000000000Z" userName="user" r:id="rId18" minRId="68" maxRId="68" maxSheetId="2">
    <sheetIdMap count="1">
      <sheetId val="1"/>
    </sheetIdMap>
  </header>
  <header guid="{B272D38D-4E77-4155-888B-1A55609BDE2C}" dateTime="2025-01-17T15:50:00.000000000Z" userName="User" r:id="rId19" minRId="69" maxRId="69" maxSheetId="2">
    <sheetIdMap count="1">
      <sheetId val="1"/>
    </sheetIdMap>
  </header>
  <header guid="{153B57B0-9A09-4721-B3DD-69034029DF2C}" dateTime="2025-01-17T15:52:00.000000000Z" userName="User" r:id="rId20" minRId="70" maxRId="70" maxSheetId="2">
    <sheetIdMap count="1">
      <sheetId val="1"/>
    </sheetIdMap>
  </header>
  <header guid="{F2644F9E-249A-4AC3-BF50-27B8BC10B344}" dateTime="2025-01-17T10:22:00.000000000Z" userName="Birishevskay" r:id="rId21" minRId="71" maxRId="72" maxSheetId="2">
    <sheetIdMap count="1">
      <sheetId val="1"/>
    </sheetIdMap>
  </header>
  <header guid="{555B409C-7C9E-4A0F-99B2-5B0189429513}" dateTime="2025-01-17T16:30:00.000000000Z" userName="Falevskay" r:id="rId22" minRId="73" maxRId="73" maxSheetId="2">
    <sheetIdMap count="1">
      <sheetId val="1"/>
    </sheetIdMap>
  </header>
  <header guid="{E4BBA63A-CE63-419D-B63A-4AA2FFADA736}" dateTime="2025-01-17T16:54:00.000000000Z" userName="user" r:id="rId23" minRId="74" maxRId="79" maxSheetId="2">
    <sheetIdMap count="1">
      <sheetId val="1"/>
    </sheetIdMap>
  </header>
  <header guid="{CCDEC3B4-14B2-4973-A6B6-C0B8D27E80F7}" dateTime="2025-01-18T17:24:00.000000000Z" userName="user" r:id="rId24" minRId="80" maxRId="168" maxSheetId="2">
    <sheetIdMap count="1">
      <sheetId val="1"/>
    </sheetIdMap>
  </header>
  <header guid="{75837260-D611-4B4C-8DCE-5C19BEA80BCA}" dateTime="2025-01-17T10:23:00.000000000Z" userName="Birishevskay" r:id="rId25" minRId="169" maxRId="171" maxSheetId="2">
    <sheetIdMap count="1">
      <sheetId val="1"/>
    </sheetIdMap>
  </header>
  <header guid="{27856300-0687-46DF-8870-D0C0E3EBC731}" dateTime="2025-01-17T10:30:00.000000000Z" userName="Birishevskay" r:id="rId26" minRId="172" maxRId="180" maxSheetId="2">
    <sheetIdMap count="1">
      <sheetId val="1"/>
    </sheetIdMap>
  </header>
  <header guid="{F18B2C32-4949-4B70-A1FD-9B585489708D}" dateTime="2025-01-17T10:31:00.000000000Z" userName="Birishevskay" r:id="rId27" minRId="181" maxRId="182" maxSheetId="2">
    <sheetIdMap count="1">
      <sheetId val="1"/>
    </sheetIdMap>
  </header>
  <header guid="{56648350-4291-499F-BAE5-4C3DFBF40869}" dateTime="2025-01-17T10:32:00.000000000Z" userName="Birishevskay" r:id="rId28" minRId="183" maxRId="183" maxSheetId="2">
    <sheetIdMap count="1">
      <sheetId val="1"/>
    </sheetIdMap>
  </header>
  <header guid="{9C9AEA61-8845-4599-83F4-98A7D6D32A66}" dateTime="2025-01-31T14:18:00.000000000Z" userName=" " r:id="rId29" minRId="184" maxRId="184" maxSheet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ua="false" sId="1">
    <oc r="G25" t="n">
      <f>15305.5+352.5</f>
    </oc>
    <nc r="G25" t="n">
      <v>13931.6</v>
    </nc>
  </rcc>
  <rcc rId="2" ua="false" sId="1">
    <oc r="G26" t="n">
      <f>6277.4+52.5</f>
    </oc>
    <nc r="G26" t="n">
      <v>7236.5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>
  <rcc rId="19" ua="false" sId="1">
    <oc r="G53" t="n">
      <v>28223.8</v>
    </oc>
    <nc r="G53"/>
  </rcc>
  <rcc rId="20" ua="false" sId="1">
    <oc r="G55" t="n">
      <v>18234.1</v>
    </oc>
    <nc r="G55"/>
  </rcc>
  <rcc rId="21" ua="false" sId="1">
    <oc r="G56" t="n">
      <v>104464.8</v>
    </oc>
    <nc r="G56"/>
  </rcc>
  <rcc rId="22" ua="false" sId="1">
    <oc r="G57" t="n">
      <v>59984</v>
    </oc>
    <nc r="G57"/>
  </rcc>
  <rcc rId="23" ua="false" sId="1">
    <oc r="G59" t="n">
      <v>256610.5</v>
    </oc>
    <nc r="G59"/>
  </rcc>
  <rcc rId="24" ua="false" sId="1">
    <oc r="G60" t="n">
      <v>611.5</v>
    </oc>
    <nc r="G60"/>
  </rcc>
  <rcc rId="25" ua="false" sId="1">
    <oc r="G63" t="n">
      <v>41886.3</v>
    </oc>
    <nc r="G63"/>
  </rcc>
  <rcc rId="26" ua="false" sId="1">
    <oc r="G64" t="n">
      <v>13411.1</v>
    </oc>
    <nc r="G64"/>
  </rcc>
  <rcc rId="27" ua="false" sId="1">
    <oc r="G65" t="n">
      <v>11972.4</v>
    </oc>
    <nc r="G65"/>
  </rcc>
  <rcc rId="28" ua="false" sId="1">
    <oc r="G66" t="n">
      <v>98641</v>
    </oc>
    <nc r="G66"/>
  </rcc>
  <rcc rId="29" ua="false" sId="1">
    <oc r="G67" t="n">
      <v>59936.7</v>
    </oc>
    <nc r="G67"/>
  </rcc>
  <rcc rId="30" ua="false" sId="1">
    <oc r="G68" t="n">
      <v>64030.1</v>
    </oc>
    <nc r="G68"/>
  </rcc>
  <rcc rId="31" ua="false" sId="1">
    <oc r="G69" t="n">
      <v>13820.1</v>
    </oc>
    <nc r="G69"/>
  </rcc>
  <rcc rId="32" ua="false" sId="1">
    <oc r="G70" t="n">
      <v>21585</v>
    </oc>
    <nc r="G70"/>
  </rcc>
  <rcc rId="33" ua="false" sId="1">
    <oc r="G71" t="n">
      <v>0</v>
    </oc>
    <nc r="G71"/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4" ua="false" sId="1">
    <oc r="G32" t="n">
      <v>66241.5</v>
    </oc>
    <nc r="G32" t="n">
      <f>67309.3+3657.2</f>
    </nc>
  </rcc>
  <rcc rId="35" ua="false" sId="1">
    <oc r="G34" t="n">
      <v>81628.1</v>
    </oc>
    <nc r="G34" t="n">
      <f>81519.6+5013.8</f>
    </nc>
  </rcc>
  <rcc rId="36" ua="false" sId="1">
    <oc r="G50" t="n">
      <v>12803.8</v>
    </oc>
    <nc r="G50" t="n">
      <f>13045.9+582.1</f>
    </nc>
  </rcc>
  <rcc rId="37" ua="false" sId="1">
    <oc r="G41" t="n">
      <v>36990.2</v>
    </oc>
    <nc r="G41" t="n">
      <f>38560.4+546.9</f>
    </nc>
  </rcc>
  <rcc rId="38" ua="false" sId="1">
    <oc r="G51" t="n">
      <v>11579.4</v>
    </oc>
    <nc r="G51" t="n">
      <f>14129.3+501.4</f>
    </nc>
  </rcc>
  <rcc rId="39" ua="false" sId="1">
    <oc r="G40" t="n">
      <v>45822.8</v>
    </oc>
    <nc r="G40" t="n">
      <f>46991.7+4201.2</f>
    </nc>
  </rcc>
  <rcc rId="40" ua="false" sId="1">
    <oc r="G45" t="n">
      <v>15633.1</v>
    </oc>
    <nc r="G45" t="n">
      <f>16830.3+702.2</f>
    </nc>
  </rcc>
  <rcc rId="41" ua="false" sId="1">
    <oc r="G46" t="n">
      <v>10836.7</v>
    </oc>
    <nc r="G46" t="n">
      <f>109.1</f>
    </nc>
  </rcc>
  <rcc rId="42" ua="false" sId="1">
    <oc r="G37" t="n">
      <v>42948.5</v>
    </oc>
    <nc r="G37" t="n">
      <f>42748.4+3662.1</f>
    </nc>
  </rcc>
  <rcc rId="43" ua="false" sId="1">
    <oc r="G33" t="n">
      <v>69072.1</v>
    </oc>
    <nc r="G33" t="n">
      <f>67660.3+4725.8</f>
    </nc>
  </rcc>
  <rcc rId="44" ua="false" sId="1">
    <oc r="G38" t="n">
      <v>41917.7</v>
    </oc>
    <nc r="G38" t="n">
      <f>74863.6+4403.9</f>
    </nc>
  </rcc>
  <rcc rId="45" ua="false" sId="1">
    <oc r="G39" t="n">
      <v>43839.4</v>
    </oc>
    <nc r="G39" t="n">
      <f>42247.7+6695.7</f>
    </nc>
  </rcc>
  <rcc rId="46" ua="false" sId="1">
    <oc r="G42" t="n">
      <v>23387.6</v>
    </oc>
    <nc r="G42" t="n">
      <f>26077.2+1171.9</f>
    </nc>
  </rcc>
  <rcc rId="47" ua="false" sId="1">
    <oc r="G48" t="n">
      <v>19476.6</v>
    </oc>
    <nc r="G48" t="n">
      <f>16381.1+1209.6</f>
    </nc>
  </rcc>
  <rcc rId="48" ua="false" sId="1">
    <oc r="G47" t="n">
      <v>22428.4</v>
    </oc>
    <nc r="G47" t="n">
      <f>25429.3+1440.4</f>
    </nc>
  </rcc>
  <rcc rId="49" ua="false" sId="1">
    <oc r="G35" t="n">
      <v>52171.4</v>
    </oc>
    <nc r="G35" t="n">
      <f>53380.5+4854.9</f>
    </nc>
  </rcc>
  <rcc rId="50" ua="false" sId="1">
    <oc r="G36" t="n">
      <v>60348.4</v>
    </oc>
    <nc r="G36" t="n">
      <f>60305.8+4429.7</f>
    </nc>
  </rcc>
  <rcc rId="51" ua="false" sId="1">
    <oc r="G49" t="n">
      <v>14230.8</v>
    </oc>
    <nc r="G49" t="n">
      <f>15764.4+892.2</f>
    </nc>
  </rcc>
  <rcc rId="52" ua="false" sId="1">
    <oc r="G43" t="n">
      <v>21629</v>
    </oc>
    <nc r="G43" t="n">
      <f>24588.7+2292.6</f>
    </nc>
  </rcc>
  <rcc rId="53" ua="false" sId="1">
    <oc r="G44" t="n">
      <v>31518.5</v>
    </oc>
    <nc r="G44" t="n">
      <f>31049.3+730.2</f>
    </nc>
  </rcc>
  <rcc rId="54" ua="false" sId="1">
    <oc r="G52" t="n">
      <v>57003.6</v>
    </oc>
    <nc r="G52" t="n">
      <f>59646.3+3792.7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55" ua="false" sId="1">
    <nc r="G56" t="n">
      <v>119621.7</v>
    </nc>
  </rcc>
  <rcc rId="56" ua="false" sId="1">
    <nc r="G57" t="n">
      <v>67738.9</v>
    </nc>
  </rcc>
  <rcc rId="57" ua="false" sId="1">
    <oc r="G55" t="n">
      <v>18234.1</v>
    </oc>
    <nc r="G55" t="n">
      <v>21173</v>
    </nc>
  </rcc>
  <rcc rId="58" ua="false" sId="1">
    <oc r="G53" t="n">
      <v>28223.8</v>
    </oc>
    <nc r="G53" t="n">
      <v>43102.2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59" ua="false" sId="1">
    <nc r="G67" t="n">
      <v>80765.7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60" ua="false" sId="1">
    <oc r="G6" t="n">
      <f>24468+70.6</f>
    </oc>
    <nc r="G6" t="n">
      <v>23759.1</v>
    </nc>
  </rcc>
  <rcc rId="61" ua="false" sId="1">
    <oc r="G7" t="n">
      <f>19227+222.6</f>
    </oc>
    <nc r="G7" t="n">
      <v>20233.8</v>
    </nc>
  </rcc>
  <rcc rId="62" ua="false" sId="1">
    <oc r="G8" t="n">
      <f>20755+300.8</f>
    </oc>
    <nc r="G8" t="n">
      <v>24460.6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c rId="63" ua="false" sId="1">
    <nc r="G71" t="n">
      <f>5117.9+1258+2727.9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64" ua="false" sId="1">
    <nc r="G63" t="n">
      <f>43078.4+2965.4</f>
    </nc>
  </rcc>
  <rcc rId="65" ua="false" sId="1">
    <nc r="G64" t="n">
      <f>14022.9+820.5</f>
    </nc>
  </rcc>
  <rcc rId="66" ua="false" sId="1">
    <nc r="G65" t="n">
      <f>12527.9+675.7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67" ua="false" sId="1">
    <nc r="G69" t="n">
      <v>14995.2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68" ua="false" sId="1">
    <nc r="G68" t="n">
      <v>67595.7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69" ua="false" sId="1">
    <nc r="G70" t="n">
      <v>25614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3" ua="false" sId="1">
    <oc r="G27" t="n">
      <f>5679.5+204.7</f>
    </oc>
    <nc r="G27" t="n">
      <v>4049.4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>
  <rcc rId="70" ua="false" sId="1">
    <nc r="G66" t="n">
      <v>119921.3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>
  <rcc rId="71" ua="false" sId="1">
    <oc r="G9" t="n">
      <f>13364.3+697.1+0.1</f>
    </oc>
    <nc r="G9" t="n">
      <v>15915.7</v>
    </nc>
  </rcc>
  <rcc rId="72" ua="false" sId="1">
    <oc r="G10" t="n">
      <f>37195.2+1307.5</f>
    </oc>
    <nc r="G10" t="n">
      <v>40714.7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>
  <rcc rId="73" ua="false" sId="1">
    <oc r="G78" t="n">
      <v>0</v>
    </oc>
    <nc r="G78" t="n">
      <v>25912.6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>
  <rcc rId="74" ua="false" sId="1">
    <oc r="B25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дошкольное образовательное учреждение «Аристовский детский сад »</t>
        </r>
      </is>
    </oc>
    <nc r="B25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дошкольное образовательное учреждение «Аристовский детский сад»</t>
        </r>
      </is>
    </nc>
  </rcc>
  <rcc rId="75" ua="false" sId="1">
    <nc r="G59" t="n">
      <v>521024.7</v>
    </nc>
  </rcc>
  <rcc rId="76" ua="false" sId="1">
    <oc r="B60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"Благоустройство"</t>
        </r>
      </is>
    </oc>
    <nc r="B60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"Благоустройство г. Великий устюг"</t>
        </r>
      </is>
    </nc>
  </rcc>
  <rcc rId="77" ua="false" sId="1">
    <nc r="G60" t="n">
      <v>75916.5</v>
    </nc>
  </rcc>
  <rcc rId="78" ua="false" sId="1">
    <oc r="B68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культуры "Великоустюгская межпоселенческая централизованная библиотечная система"</t>
        </r>
      </is>
    </oc>
    <nc r="B68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культуры "Великоустюгская централизованная библиотечная система"</t>
        </r>
      </is>
    </nc>
  </rcc>
  <rcc rId="79" ua="false" sId="1">
    <oc r="B78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унитарное предприятие Великоустюгского муниципального округа "Комбинат школьного питания"</t>
        </r>
      </is>
    </oc>
    <nc r="B78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автономное учреждение "Центр социального питания"</t>
        </r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>
  <rcc rId="80" ua="false" sId="1">
    <oc r="B19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 бюджетное дошкольное образовательное учреждение «Детский сад № 24 «Росинка»»</t>
        </r>
      </is>
    </oc>
    <nc r="B19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дошкольное образовательное учреждение «Детский сад № 24 «Росинка»»</t>
        </r>
      </is>
    </nc>
  </rcc>
  <rcc rId="81" ua="false" sId="1">
    <oc r="B53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общеобразовательное учреждение дополнительного образования «Центр дополнительного образования»</t>
        </r>
      </is>
    </oc>
    <nc r="B53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образовательное учреждение дополнительного образования «Центр дополнительного образования»</t>
        </r>
      </is>
    </nc>
  </rcc>
  <rcc rId="82" ua="false" sId="1">
    <oc r="B55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«Многофункциональный центр предоставления государственных и муниципальных услуг Великоустюгского муниципального округа»</t>
        </r>
      </is>
    </oc>
    <nc r="B55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«Многофункциональный центр предоставления государственных и муниципальных услуг Великоустюгского муниципального округа»</t>
        </r>
      </is>
    </nc>
  </rcc>
  <rcc rId="83" ua="false" sId="1">
    <oc r="B56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«Хозяйственное управление администрации Великоустюгского муниципального округа»</t>
        </r>
      </is>
    </oc>
    <nc r="B56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«Хозяйственное управление администрации Великоустюгского муниципального округа»</t>
        </r>
      </is>
    </nc>
  </rcc>
  <rcc rId="84" ua="false" sId="1">
    <oc r="B57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"Центр бухгалтерского учёта"</t>
        </r>
      </is>
    </oc>
    <nc r="B57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"Центр бухгалтерского учёта"</t>
        </r>
      </is>
    </nc>
  </rcc>
  <rcc rId="85" ua="false" sId="1">
    <oc r="B59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"Горстройзаказчик"</t>
        </r>
      </is>
    </oc>
    <nc r="B59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"Горстройзаказчик"</t>
        </r>
      </is>
    </nc>
  </rcc>
  <rcc rId="86" ua="false" sId="1">
    <oc r="B60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"Благоустройство г. Великий устюг"</t>
        </r>
      </is>
    </oc>
    <nc r="B60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"Благоустройство г. Великий Устюг"</t>
        </r>
      </is>
    </nc>
  </rcc>
  <rcc rId="87" ua="false" sId="1">
    <oc r="B63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дополнительного образования "Великоустюгская детская школа искусств"</t>
        </r>
      </is>
    </oc>
    <nc r="B63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дополнительного образования "Великоустюгская детская школа искусств"</t>
        </r>
      </is>
    </nc>
  </rcc>
  <rcc rId="88" ua="false" sId="1">
    <oc r="B64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дополнительного образования "Великоустюгская детская художественная школа" имени Евстафия Павловича Шильниковского</t>
        </r>
      </is>
    </oc>
    <nc r="B64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дополнительного образования "Великоустюгская детская художественная школа" имени Евстафия Павловича Шильниковского</t>
        </r>
      </is>
    </nc>
  </rcc>
  <rcc rId="89" ua="false" sId="1">
    <oc r="B66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культуры "Великоустюгский культурно-досуговый центр"</t>
        </r>
      </is>
    </oc>
    <nc r="B66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культуры "Великоустюгский культурно-досуговый центр"</t>
        </r>
      </is>
    </nc>
  </rcc>
  <rcc rId="90" ua="false" sId="1">
    <oc r="B67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дополнительного образования "Спортивная школа Великосутюгского округа"</t>
        </r>
      </is>
    </oc>
    <nc r="B67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дополнительного образования "Спортивная школа Великосутюгского округа"</t>
        </r>
      </is>
    </nc>
  </rcc>
  <rcc rId="91" ua="false" sId="1">
    <oc r="B68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культуры "Великоустюгская централизованная библиотечная система"</t>
        </r>
      </is>
    </oc>
    <nc r="B68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учреждение культуры "Великоустюгская централизованная библиотечная система"</t>
        </r>
      </is>
    </nc>
  </rcc>
  <rcc rId="92" ua="false" sId="1">
    <oc r="B69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архивное учреждение "Великоустюгский центральный архив"</t>
        </r>
      </is>
    </oc>
    <nc r="B69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казённое архивное учреждение "Великоустюгский центральный архив"</t>
        </r>
      </is>
    </nc>
  </rcc>
  <rcc rId="93" ua="false" sId="1">
    <oc r="B71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культуры "Театр Деда Мороза для детей и молодёжи"</t>
        </r>
      </is>
    </oc>
    <nc r="B71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культуры "Театр Деда Мороза для детей и молодёжи"</t>
        </r>
      </is>
    </nc>
  </rcc>
  <rcc rId="94" ua="false" sId="1">
    <oc r="B65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дополнительного образования "Детская школа искусств" г.Красавино</t>
        </r>
      </is>
    </oc>
    <nc r="B65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дополнительного образования "Детская школа искусств"                                             г. Красавино</t>
        </r>
      </is>
    </nc>
  </rcc>
  <rcc rId="95" ua="false" sId="1">
    <oc r="B70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культуры "Центр культурного развития г.Красавино"</t>
        </r>
      </is>
    </oc>
    <nc r="B70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культуры "Центр культурного развития                                                                             г. Красавино"</t>
        </r>
      </is>
    </nc>
  </rcc>
  <rcc rId="96" ua="false" sId="1">
    <oc r="C70" t="n">
      <v>3526010991</v>
    </oc>
    <nc r="C70" t="n">
      <v>3526008640</v>
    </nc>
  </rcc>
  <rcc rId="97" ua="false" sId="1">
    <oc r="B77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автономное учреждение "Центр социального питания"</t>
        </r>
      </is>
    </oc>
    <nc r="B77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автономное учреждение "Центр социального питания Великоустюгского муниципального округа"</t>
        </r>
      </is>
    </nc>
  </rcc>
  <rcc rId="98" ua="false" sId="1">
    <oc r="C77" t="n">
      <v>3526007614</v>
    </oc>
    <nc r="C77" t="n">
      <v>3500003929</v>
    </nc>
  </rcc>
  <rrc rId="99" ua="false" sId="1" eol="0" ref="54:54" action="insertRow"/>
  <rrc rId="100" ua="false" sId="1" eol="0" ref="76:76" action="insertRow"/>
  <rrc rId="101" ua="false" sId="1" eol="0" ref="75:75" action="insertRow"/>
  <rrc rId="102" ua="false" sId="1" eol="0" ref="74:74" action="insertRow"/>
  <rrc rId="103" ua="false" sId="1" eol="0" ref="73:73" action="insertRow"/>
  <rrc rId="104" ua="false" sId="1" eol="0" ref="72:72" action="insertRow"/>
  <rrc rId="105" ua="false" sId="1" eol="0" ref="58:58" action="insertRow"/>
  <rrc rId="106" ua="false" sId="1" eol="0" ref="61:61" action="insertRow"/>
  <rcc rId="107" ua="false" sId="1">
    <nc r="B61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культуры "Театр Деда Мороза для детей и молодёжи"</t>
        </r>
      </is>
    </nc>
  </rcc>
  <rcc rId="108" ua="false" sId="1">
    <nc r="C61" t="n">
      <v>3526038757</v>
    </nc>
  </rcc>
  <rcc rId="109" ua="false" sId="1">
    <nc r="D61" t="inlineStr">
      <is>
        <r>
          <rPr>
            <sz val="11"/>
            <color rgb="FF000000"/>
            <rFont val="Calibri"/>
            <family val="2"/>
            <charset val="204"/>
          </rPr>
          <t xml:space="preserve">Великоустюгский муниципальный округ</t>
        </r>
      </is>
    </nc>
  </rcc>
  <rcc rId="110" ua="false" sId="1">
    <nc r="E61" t="inlineStr">
      <is>
        <r>
          <rPr>
            <sz val="11"/>
            <color rgb="FF000000"/>
            <rFont val="Calibri"/>
            <family val="2"/>
            <charset val="204"/>
          </rPr>
          <t xml:space="preserve">Великоустюгский муниципальный  округ</t>
        </r>
      </is>
    </nc>
  </rcc>
  <rcc rId="111" ua="false" sId="1">
    <nc r="G61" t="n">
      <f>5117.9+1258+2727.9</f>
    </nc>
  </rcc>
  <rcc rId="112" ua="false" sId="1">
    <nc r="A66" t="n">
      <v>62</v>
    </nc>
  </rcc>
  <rcc rId="113" ua="false" sId="1">
    <nc r="B66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культуры "Театр Деда Мороза для детей и молодёжи"</t>
        </r>
      </is>
    </nc>
  </rcc>
  <rcc rId="114" ua="false" sId="1">
    <nc r="C66" t="n">
      <v>3526038757</v>
    </nc>
  </rcc>
  <rcc rId="115" ua="false" sId="1">
    <nc r="D66" t="inlineStr">
      <is>
        <r>
          <rPr>
            <sz val="11"/>
            <color rgb="FF000000"/>
            <rFont val="Calibri"/>
            <family val="2"/>
            <charset val="204"/>
          </rPr>
          <t xml:space="preserve">Великоустюгский муниципальный округ</t>
        </r>
      </is>
    </nc>
  </rcc>
  <rcc rId="116" ua="false" sId="1">
    <nc r="E66" t="inlineStr">
      <is>
        <r>
          <rPr>
            <sz val="11"/>
            <color rgb="FF000000"/>
            <rFont val="Calibri"/>
            <family val="2"/>
            <charset val="204"/>
          </rPr>
          <t xml:space="preserve">Великоустюгский муниципальный  округ</t>
        </r>
      </is>
    </nc>
  </rcc>
  <rcc rId="117" ua="false" sId="1">
    <nc r="F66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в области
исполнительских искусств</t>
        </r>
      </is>
    </nc>
  </rcc>
  <rcc rId="118" ua="false" sId="1">
    <nc r="G66" t="n">
      <f>5117.9+1258+2727.9</f>
    </nc>
  </rcc>
  <rcc rId="119" ua="false" sId="1">
    <nc r="G66" t="n">
      <f>5117.9+1258+2727.9</f>
    </nc>
  </rcc>
  <rrc rId="120" ua="false" sId="1" eol="0" ref="62:62" action="insertRow"/>
  <rcc rId="121" ua="false" sId="1">
    <nc r="B62" t="inlineStr">
      <is>
        <r>
          <rPr>
            <sz val="11"/>
            <color rgb="FF000000"/>
            <rFont val="Calibri"/>
            <family val="2"/>
            <charset val="204"/>
          </rPr>
          <t xml:space="preserve">муниципальное бюджетное учреждение «Великоустюгский молодёжный центр»</t>
        </r>
      </is>
    </nc>
  </rcc>
  <rcc rId="122" ua="false" sId="1">
    <nc r="C62" t="n">
      <v>3500011327</v>
    </nc>
  </rcc>
  <rcc rId="123" ua="false" sId="1">
    <nc r="D62" t="inlineStr">
      <is>
        <r>
          <rPr>
            <sz val="11"/>
            <color rgb="FF000000"/>
            <rFont val="Calibri"/>
            <family val="2"/>
            <charset val="204"/>
          </rPr>
          <t xml:space="preserve">Великоустюгский муниципальный округ</t>
        </r>
      </is>
    </nc>
  </rcc>
  <rcc rId="124" ua="false" sId="1">
    <nc r="E62" t="inlineStr">
      <is>
        <r>
          <rPr>
            <sz val="11"/>
            <color rgb="FF000000"/>
            <rFont val="Calibri"/>
            <family val="2"/>
            <charset val="204"/>
          </rPr>
          <t xml:space="preserve">Великоустюгский муниципальный  округ</t>
        </r>
      </is>
    </nc>
  </rcc>
  <rcc rId="125" ua="false" sId="1">
    <nc r="G62" t="n">
      <v>0</v>
    </nc>
  </rcc>
  <rcc rId="126" ua="false" sId="1">
    <oc r="F42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42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27" ua="false" sId="1">
    <oc r="F43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43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28" ua="false" sId="1">
    <oc r="F45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45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29" ua="false" sId="1">
    <oc r="F46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46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30" ua="false" sId="1">
    <oc r="F47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47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31" ua="false" sId="1">
    <oc r="F48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48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32" ua="false" sId="1">
    <oc r="F49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49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33" ua="false" sId="1">
    <oc r="F50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50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34" ua="false" sId="1">
    <oc r="F51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51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35" ua="false" sId="1">
    <oc r="F52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основное общее</t>
        </r>
      </is>
    </oc>
    <nc r="F52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                                                                     основное общее</t>
        </r>
      </is>
    </nc>
  </rcc>
  <rcc rId="136" ua="false" sId="1">
    <oc r="F54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предприятий общественного питания по прочим видам общественного питания</t>
        </r>
      </is>
    </oc>
    <nc r="F54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предприятий общественного питания по прочим видам общественного питания</t>
        </r>
      </is>
    </nc>
  </rcc>
  <rcc rId="137" ua="false" sId="1">
    <oc r="F55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 дополнительное детей и
взрослых</t>
        </r>
      </is>
    </oc>
    <nc r="F55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 дополнительное детей и
взрослых</t>
        </r>
      </is>
    </nc>
  </rcc>
  <rcc rId="138" ua="false" sId="1">
    <oc r="F56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 дополнительное детей и
взрослых</t>
        </r>
      </is>
    </oc>
    <nc r="F56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 дополнительное детей и
взрослых</t>
        </r>
      </is>
    </nc>
  </rcc>
  <rcc rId="139" ua="false" sId="1">
    <oc r="F57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 дополнительное детей и
взрослых</t>
        </r>
      </is>
    </oc>
    <nc r="F57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 дополнительное детей и
взрослых</t>
        </r>
      </is>
    </nc>
  </rcc>
  <rcc rId="140" ua="false" sId="1">
    <oc r="F58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 дополнительное детей и
взрослых</t>
        </r>
      </is>
    </oc>
    <nc r="F58" t="inlineStr">
      <is>
        <r>
          <rPr>
            <sz val="11"/>
            <color rgb="FF000000"/>
            <rFont val="Calibri"/>
            <family val="2"/>
            <charset val="204"/>
          </rPr>
          <t xml:space="preserve">образование дополнительное детей и
взрослых</t>
        </r>
      </is>
    </nc>
  </rcc>
  <rcc rId="141" ua="false" sId="1">
    <oc r="F60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учреждений клубного
типа: клубов, дворцов и домов культуры,
домов народного творчества</t>
        </r>
      </is>
    </oc>
    <nc r="F60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учреждений клубного
типа: клубов, дворцов и домов культуры,
домов народного творчества</t>
        </r>
      </is>
    </nc>
  </rcc>
  <rcc rId="142" ua="false" sId="1">
    <nc r="F61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в области
исполнительских искусств</t>
        </r>
      </is>
    </nc>
  </rcc>
  <rcc rId="143" ua="false" sId="1">
    <nc r="F62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прочих общественных организаций и некоммерческих организаций, кроме религиозных и политических организаций</t>
        </r>
      </is>
    </nc>
  </rcc>
  <rcc rId="144" ua="false" sId="1">
    <oc r="F63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библиотек и архивов</t>
        </r>
      </is>
    </oc>
    <nc r="F63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библиотек и архивов</t>
        </r>
      </is>
    </nc>
  </rcc>
  <rcc rId="145" ua="false" sId="1">
    <oc r="F64" t="inlineStr">
      <is>
        <r>
          <rPr>
            <sz val="11"/>
            <color rgb="FF000000"/>
            <rFont val="Calibri"/>
            <family val="2"/>
            <charset val="204"/>
          </rPr>
          <t xml:space="preserve"> Деятельность библиотек и архивов</t>
        </r>
      </is>
    </oc>
    <nc r="F64" t="inlineStr">
      <is>
        <r>
          <rPr>
            <sz val="11"/>
            <color rgb="FF000000"/>
            <rFont val="Calibri"/>
            <family val="2"/>
            <charset val="204"/>
          </rPr>
          <t xml:space="preserve"> деятельность библиотек и архивов</t>
        </r>
      </is>
    </nc>
  </rcc>
  <rcc rId="146" ua="false" sId="1">
    <oc r="F65" t="inlineStr">
      <is>
        <r>
          <rPr>
            <sz val="11"/>
            <color rgb="FF000000"/>
            <rFont val="Calibri"/>
            <family val="2"/>
            <charset val="204"/>
          </rPr>
          <t xml:space="preserve">84.11 Деятельность органов государственного управления и местного самоуправления по вопросам общего характера</t>
        </r>
      </is>
    </oc>
    <nc r="F65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органов государственного управления и местного самоуправления по вопросам общего характера</t>
        </r>
      </is>
    </nc>
  </rcc>
  <rcc rId="147" ua="false" sId="1">
    <oc r="F66" t="inlineStr">
      <is>
        <r>
          <rPr>
            <sz val="11"/>
            <color rgb="FF000000"/>
            <rFont val="Calibri"/>
            <family val="2"/>
            <charset val="204"/>
          </rPr>
          <t xml:space="preserve">68.32.2 Управление эксплуатацией нежилого фонда за вознаграждение или на договоорной основе</t>
        </r>
      </is>
    </oc>
    <nc r="F66" t="inlineStr">
      <is>
        <r>
          <rPr>
            <sz val="11"/>
            <color rgb="FF000000"/>
            <rFont val="Calibri"/>
            <family val="2"/>
            <charset val="204"/>
          </rPr>
          <t xml:space="preserve">управление эксплуатацией нежилого фонда за вознаграждение или на договоорной основе</t>
        </r>
      </is>
    </nc>
  </rcc>
  <rcc rId="148" ua="false" sId="1">
    <oc r="F67" t="inlineStr">
      <is>
        <r>
          <rPr>
            <sz val="11"/>
            <color rgb="FF000000"/>
            <rFont val="Calibri"/>
            <family val="2"/>
            <charset val="204"/>
          </rPr>
          <t xml:space="preserve">Организация и ведение бюджетного (бухгалтерского) учёта</t>
        </r>
      </is>
    </oc>
    <nc r="F67" t="inlineStr">
      <is>
        <r>
          <rPr>
            <sz val="11"/>
            <color rgb="FF000000"/>
            <rFont val="Calibri"/>
            <family val="2"/>
            <charset val="204"/>
          </rPr>
          <t xml:space="preserve">организация и ведение бюджетного (бухгалтерского) учёта</t>
        </r>
      </is>
    </nc>
  </rcc>
  <rcc rId="149" ua="false" sId="1">
    <oc r="F69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по благоустройству ландшафта</t>
        </r>
      </is>
    </oc>
    <nc r="F69" t="inlineStr">
      <is>
        <r>
          <rPr>
            <sz val="11"/>
            <color rgb="FF000000"/>
            <rFont val="Calibri"/>
            <family val="2"/>
            <charset val="204"/>
          </rPr>
          <t xml:space="preserve">деятельность по благоустройству ландшафта</t>
        </r>
      </is>
    </nc>
  </rcc>
  <rcc rId="150" ua="false" sId="1">
    <oc r="F70" t="inlineStr">
      <is>
        <r>
          <rPr>
            <sz val="11"/>
            <color rgb="FF000000"/>
            <rFont val="Calibri"/>
            <family val="2"/>
            <charset val="204"/>
          </rPr>
          <t xml:space="preserve">Производство, передача и распределение пара и горячей воды; кондиционирование воздуха (35.30)</t>
        </r>
      </is>
    </oc>
    <nc r="F70" t="inlineStr">
      <is>
        <r>
          <rPr>
            <sz val="11"/>
            <color rgb="FF000000"/>
            <rFont val="Calibri"/>
            <family val="2"/>
            <charset val="204"/>
          </rPr>
          <t xml:space="preserve">производство, передача и распределение пара и горячей воды; кондиционирование воздуха</t>
        </r>
      </is>
    </nc>
  </rcc>
  <rcc rId="151" ua="false" sId="1">
    <oc r="F71" t="inlineStr">
      <is>
        <r>
          <rPr>
            <sz val="11"/>
            <color rgb="FF000000"/>
            <rFont val="Calibri"/>
            <family val="2"/>
            <charset val="204"/>
          </rPr>
          <t xml:space="preserve">Распределение воды для питьевых и промышленных нужд. Сбор и обработка сточных вод.</t>
        </r>
      </is>
    </oc>
    <nc r="F71" t="inlineStr">
      <is>
        <r>
          <rPr>
            <sz val="11"/>
            <color rgb="FF000000"/>
            <rFont val="Calibri"/>
            <family val="2"/>
            <charset val="204"/>
          </rPr>
          <t xml:space="preserve">распределение воды для питьевых и промышленных нужд. Сбор и обработка сточных вод.</t>
        </r>
      </is>
    </nc>
  </rcc>
  <rcc rId="152" ua="false" sId="1">
    <oc r="A54" t="n">
      <v>64</v>
    </oc>
    <nc r="A54" t="n">
      <v>49</v>
    </nc>
  </rcc>
  <rcc rId="153" ua="false" sId="1">
    <oc r="A55" t="n">
      <v>54</v>
    </oc>
    <nc r="A55" t="n">
      <v>50</v>
    </nc>
  </rcc>
  <rcc rId="154" ua="false" sId="1">
    <oc r="A56" t="n">
      <v>55</v>
    </oc>
    <nc r="A56" t="n">
      <v>51</v>
    </nc>
  </rcc>
  <rcc rId="155" ua="false" sId="1">
    <oc r="A57" t="n">
      <v>56</v>
    </oc>
    <nc r="A57" t="n">
      <v>52</v>
    </nc>
  </rcc>
  <rcc rId="156" ua="false" sId="1">
    <oc r="A58" t="n">
      <v>58</v>
    </oc>
    <nc r="A58" t="n">
      <v>53</v>
    </nc>
  </rcc>
  <rcc rId="157" ua="false" sId="1">
    <oc r="A59" t="n">
      <v>57</v>
    </oc>
    <nc r="A59" t="n">
      <v>54</v>
    </nc>
  </rcc>
  <rcc rId="158" ua="false" sId="1">
    <oc r="A60" t="n">
      <v>61</v>
    </oc>
    <nc r="A60" t="n">
      <v>55</v>
    </nc>
  </rcc>
  <rcc rId="159" ua="false" sId="1">
    <nc r="A61" t="n">
      <v>56</v>
    </nc>
  </rcc>
  <rcc rId="160" ua="false" sId="1">
    <nc r="A62" t="n">
      <v>57</v>
    </nc>
  </rcc>
  <rcc rId="161" ua="false" sId="1">
    <oc r="A63" t="n">
      <v>59</v>
    </oc>
    <nc r="A63" t="n">
      <v>58</v>
    </nc>
  </rcc>
  <rcc rId="162" ua="false" sId="1">
    <oc r="A64" t="n">
      <v>60</v>
    </oc>
    <nc r="A64" t="n">
      <v>59</v>
    </nc>
  </rcc>
  <rcc rId="163" ua="false" sId="1">
    <oc r="A65" t="n">
      <v>49</v>
    </oc>
    <nc r="A65" t="n">
      <v>60</v>
    </nc>
  </rcc>
  <rcc rId="164" ua="false" sId="1">
    <oc r="A66" t="n">
      <v>50</v>
    </oc>
    <nc r="A66" t="n">
      <v>61</v>
    </nc>
  </rcc>
  <rcc rId="165" ua="false" sId="1">
    <oc r="A67" t="n">
      <v>51</v>
    </oc>
    <nc r="A67" t="n">
      <v>62</v>
    </nc>
  </rcc>
  <rcc rId="166" ua="false" sId="1">
    <oc r="A68" t="n">
      <v>52</v>
    </oc>
    <nc r="A68" t="n">
      <v>63</v>
    </nc>
  </rcc>
  <rcc rId="167" ua="false" sId="1">
    <oc r="A69" t="n">
      <v>53</v>
    </oc>
    <nc r="A69" t="n">
      <v>64</v>
    </nc>
  </rcc>
  <rcc rId="168" ua="false" sId="1">
    <oc r="A71" t="n">
      <v>63</v>
    </oc>
    <nc r="A71" t="n">
      <v>66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>
  <rcc rId="169" ua="false" sId="1">
    <oc r="G11" t="n">
      <f>31529.3+1345.6+0.1</f>
    </oc>
    <nc r="G11" t="n">
      <v>35282</v>
    </nc>
  </rcc>
  <rcc rId="170" ua="false" sId="1">
    <oc r="G12" t="n">
      <v>11673.7</v>
    </oc>
    <nc r="G12" t="n">
      <v>13914.4</v>
    </nc>
  </rcc>
  <rcc rId="171" ua="false" sId="1">
    <oc r="G13" t="n">
      <v>3495.3</v>
    </oc>
    <nc r="G13"/>
  </rcc>
</revisions>
</file>

<file path=xl/revisions/revisionLog26.xml><?xml version="1.0" encoding="utf-8"?>
<revisions xmlns="http://schemas.openxmlformats.org/spreadsheetml/2006/main" xmlns:r="http://schemas.openxmlformats.org/officeDocument/2006/relationships">
  <rcc rId="172" ua="false" sId="1">
    <nc r="G13" t="n">
      <v>3</v>
    </nc>
  </rcc>
  <rcc rId="173" ua="false" sId="1">
    <oc r="G14" t="n">
      <f>28053.1+767.2</f>
    </oc>
    <nc r="G14" t="n">
      <v>33190.7</v>
    </nc>
  </rcc>
  <rcc rId="174" ua="false" sId="1">
    <oc r="G15" t="n">
      <f>22676.4+470.9</f>
    </oc>
    <nc r="G15" t="n">
      <v>26875.4</v>
    </nc>
  </rcc>
  <rcc rId="175" ua="false" sId="1">
    <oc r="G16" t="n">
      <f>13678.5+393.5</f>
    </oc>
    <nc r="G16" t="n">
      <v>16530.1</v>
    </nc>
  </rcc>
  <rcc rId="176" ua="false" sId="1">
    <oc r="G17" t="n">
      <f>9292+252.4</f>
    </oc>
    <nc r="G17" t="n">
      <v>10092</v>
    </nc>
  </rcc>
  <rcc rId="177" ua="false" sId="1">
    <oc r="G18" t="n">
      <f>23883+541.1</f>
    </oc>
    <nc r="G18" t="n">
      <v>28027</v>
    </nc>
  </rcc>
  <rcc rId="178" ua="false" sId="1">
    <oc r="G19" t="n">
      <f>17969.8+634.2</f>
    </oc>
    <nc r="G19" t="n">
      <v>21636.6</v>
    </nc>
  </rcc>
  <rcc rId="179" ua="false" sId="1">
    <oc r="G20" t="n">
      <f>20224.6+100</f>
    </oc>
    <nc r="G20" t="n">
      <v>24250</v>
    </nc>
  </rcc>
  <rcc rId="180" ua="false" sId="1">
    <oc r="G21" t="n">
      <f>9273.5+422.5</f>
    </oc>
    <nc r="G21" t="n">
      <v>10941.2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>
  <rcc rId="181" ua="false" sId="1">
    <oc r="G22" t="n">
      <f>22403.8+101.7</f>
    </oc>
    <nc r="G22" t="n">
      <v>26943.5</v>
    </nc>
  </rcc>
  <rcc rId="182" ua="false" sId="1">
    <oc r="G23" t="n">
      <f>35778.1+252.2</f>
    </oc>
    <nc r="G23" t="n">
      <v>39619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>
  <rcc rId="183" ua="false" sId="1">
    <oc r="G24" t="n">
      <f>15892.3+120</f>
    </oc>
    <nc r="G24" t="n">
      <v>18422.6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>
  <rcc rId="184" ua="false" sId="1">
    <oc r="G71" t="n">
      <v>2988</v>
    </oc>
    <nc r="G71" t="n">
      <v>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4" ua="false" sId="1">
    <oc r="G28" t="n">
      <f>6641.7+1055.9</f>
    </oc>
    <nc r="G28" t="n">
      <v>9195.7</v>
    </nc>
  </rcc>
  <rcc rId="5" ua="false" sId="1">
    <oc r="G29" t="n">
      <f>14848.2+230</f>
    </oc>
    <nc r="G29" t="n">
      <v>16898.6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6" ua="false" sId="1">
    <oc r="G30" t="n">
      <f>19644.4+677.1</f>
    </oc>
    <nc r="G30" t="n">
      <v>22222</v>
    </nc>
  </rcc>
  <rcc rId="7" ua="false" sId="1">
    <oc r="G31" t="n">
      <f>11148.5+184.5</f>
    </oc>
    <nc r="G31" t="n">
      <v>13029.9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>
  <rcc rId="8" ua="false" sId="1">
    <oc r="G6" t="n">
      <v>23759.1</v>
    </oc>
    <nc r="G6" t="n">
      <f>23759.1-7.7</f>
    </nc>
  </rcc>
  <rcc rId="9" ua="false" sId="1">
    <oc r="G9" t="n">
      <v>15915.7</v>
    </oc>
    <nc r="G9" t="n">
      <f>15915.7-5.2</f>
    </nc>
  </rcc>
  <rcc rId="10" ua="false" sId="1">
    <oc r="G14" t="n">
      <v>33190.7</v>
    </oc>
    <nc r="G14" t="n">
      <f>33190.7-11.3</f>
    </nc>
  </rcc>
  <rcc rId="11" ua="false" sId="1">
    <oc r="G19" t="n">
      <v>21636.6</v>
    </oc>
    <nc r="G19" t="n">
      <f>21636.6-10.3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12" ua="false" sId="1">
    <oc r="G26" t="n">
      <v>7236.5</v>
    </oc>
    <nc r="G26" t="n">
      <v>7236.6</v>
    </nc>
  </rcc>
  <rcc rId="13" ua="false" sId="1">
    <oc r="G27" t="n">
      <v>4049.4</v>
    </oc>
    <nc r="G27" t="n">
      <v>4049.5</v>
    </nc>
  </rcc>
  <rcc rId="14" ua="false" sId="1">
    <oc r="G13" t="n">
      <v>3</v>
    </oc>
    <nc r="G13" t="n">
      <v>3.1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>
  <rcc rId="15" ua="false" sId="1">
    <oc r="G20" t="n">
      <v>24250</v>
    </oc>
    <nc r="G20" t="n">
      <v>24250.1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>
  <rcc rId="16" ua="false" sId="1">
    <oc r="G14" t="n">
      <f>33190.7-11.3</f>
    </oc>
    <nc r="G14" t="n">
      <f>33190.8-11.3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>
  <rcc rId="17" ua="false" sId="1">
    <oc r="A3" t="inlineStr">
      <is>
        <r>
          <rPr>
            <sz val="11"/>
            <color rgb="FF000000"/>
            <rFont val="Calibri"/>
            <family val="2"/>
            <charset val="204"/>
          </rPr>
          <t xml:space="preserve">Реестр хозяйствующих субъектов, доля участия муниципального образования в которых составляет 50 и более процентов,                                                                         за 2023 год</t>
        </r>
      </is>
    </oc>
    <nc r="A3" t="inlineStr">
      <is>
        <r>
          <rPr>
            <sz val="11"/>
            <color rgb="FF000000"/>
            <rFont val="Calibri"/>
            <family val="2"/>
            <charset val="204"/>
          </rPr>
          <t xml:space="preserve">Реестр хозяйствующих субъектов, доля участия муниципального образования в которых составляет 50 и более процентов,                                                                         за 2024 год</t>
        </r>
      </is>
    </nc>
  </rcc>
  <rcc rId="18" ua="false" sId="1">
    <oc r="G5" t="inlineStr">
      <is>
        <r>
          <rPr>
            <sz val="11"/>
            <color rgb="FF000000"/>
            <rFont val="Calibri"/>
            <family val="2"/>
            <charset val="204"/>
          </rPr>
          <t xml:space="preserve">Объём финансирования из бюджета субъекта РФ и бюджетов муниципальных образований за 2023 год, в тыс. руб.</t>
        </r>
      </is>
    </oc>
    <nc r="G5" t="inlineStr">
      <is>
        <r>
          <rPr>
            <sz val="11"/>
            <color rgb="FF000000"/>
            <rFont val="Calibri"/>
            <family val="2"/>
            <charset val="204"/>
          </rPr>
          <t xml:space="preserve">Объём финансирования из бюджета субъекта РФ и бюджетов муниципальных образований за 2024 год, в тыс. руб.</t>
        </r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AMJ71"/>
  <sheetViews>
    <sheetView showFormulas="false" showGridLines="true" showRowColHeaders="true" showZeros="true" rightToLeft="false" tabSelected="true" showOutlineSymbols="true" defaultGridColor="true" view="normal" topLeftCell="A67" colorId="64" zoomScale="86" zoomScaleNormal="86" zoomScalePageLayoutView="100" workbookViewId="0">
      <selection pane="topLeft" activeCell="E74" activeCellId="0" sqref="E74"/>
    </sheetView>
  </sheetViews>
  <sheetFormatPr defaultColWidth="9.109375" defaultRowHeight="14.25" zeroHeight="false" outlineLevelRow="0" outlineLevelCol="0"/>
  <cols>
    <col collapsed="false" customWidth="true" hidden="false" outlineLevel="0" max="1" min="1" style="1" width="4.56"/>
    <col collapsed="false" customWidth="true" hidden="false" outlineLevel="0" max="2" min="2" style="1" width="24.44"/>
    <col collapsed="false" customWidth="true" hidden="false" outlineLevel="0" max="4" min="3" style="1" width="21.56"/>
    <col collapsed="false" customWidth="true" hidden="false" outlineLevel="0" max="5" min="5" style="1" width="19.11"/>
    <col collapsed="false" customWidth="true" hidden="false" outlineLevel="0" max="6" min="6" style="1" width="20.33"/>
    <col collapsed="false" customWidth="true" hidden="false" outlineLevel="0" max="7" min="7" style="1" width="18.67"/>
    <col collapsed="false" customWidth="false" hidden="false" outlineLevel="0" max="1024" min="8" style="1" width="9.11"/>
  </cols>
  <sheetData>
    <row r="3" customFormat="false" ht="39" hidden="false" customHeight="true" outlineLevel="0" collapsed="false">
      <c r="A3" s="2" t="s">
        <v>0</v>
      </c>
      <c r="B3" s="2"/>
      <c r="C3" s="2"/>
      <c r="D3" s="2"/>
      <c r="E3" s="2"/>
      <c r="F3" s="2"/>
      <c r="G3" s="2"/>
    </row>
    <row r="5" customFormat="false" ht="141.75" hidden="false" customHeight="true" outlineLevel="0" collapsed="false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customFormat="false" ht="74.25" hidden="false" customHeight="true" outlineLevel="0" collapsed="false">
      <c r="A6" s="4" t="n">
        <v>1</v>
      </c>
      <c r="B6" s="5" t="s">
        <v>8</v>
      </c>
      <c r="C6" s="6" t="n">
        <v>3526014361</v>
      </c>
      <c r="D6" s="5" t="s">
        <v>9</v>
      </c>
      <c r="E6" s="7" t="s">
        <v>10</v>
      </c>
      <c r="F6" s="7" t="s">
        <v>11</v>
      </c>
      <c r="G6" s="8" t="n">
        <f aca="false">23759.1-7.7</f>
        <v>23751.4</v>
      </c>
    </row>
    <row r="7" customFormat="false" ht="75" hidden="false" customHeight="true" outlineLevel="0" collapsed="false">
      <c r="A7" s="9" t="n">
        <v>2</v>
      </c>
      <c r="B7" s="5" t="s">
        <v>12</v>
      </c>
      <c r="C7" s="6" t="n">
        <v>3526014770</v>
      </c>
      <c r="D7" s="5" t="s">
        <v>9</v>
      </c>
      <c r="E7" s="7" t="s">
        <v>10</v>
      </c>
      <c r="F7" s="7" t="s">
        <v>11</v>
      </c>
      <c r="G7" s="8" t="n">
        <v>20233.8</v>
      </c>
    </row>
    <row r="8" customFormat="false" ht="87" hidden="false" customHeight="true" outlineLevel="0" collapsed="false">
      <c r="A8" s="9" t="n">
        <v>3</v>
      </c>
      <c r="B8" s="5" t="s">
        <v>13</v>
      </c>
      <c r="C8" s="6" t="n">
        <v>3526014322</v>
      </c>
      <c r="D8" s="5" t="s">
        <v>9</v>
      </c>
      <c r="E8" s="7" t="s">
        <v>10</v>
      </c>
      <c r="F8" s="7" t="s">
        <v>11</v>
      </c>
      <c r="G8" s="8" t="n">
        <v>24460.6</v>
      </c>
    </row>
    <row r="9" customFormat="false" ht="75" hidden="false" customHeight="true" outlineLevel="0" collapsed="false">
      <c r="A9" s="9" t="n">
        <v>4</v>
      </c>
      <c r="B9" s="5" t="s">
        <v>14</v>
      </c>
      <c r="C9" s="6" t="n">
        <v>3526015020</v>
      </c>
      <c r="D9" s="5" t="s">
        <v>9</v>
      </c>
      <c r="E9" s="7" t="s">
        <v>10</v>
      </c>
      <c r="F9" s="7" t="s">
        <v>11</v>
      </c>
      <c r="G9" s="8" t="n">
        <f aca="false">15915.7-5.2</f>
        <v>15910.5</v>
      </c>
    </row>
    <row r="10" customFormat="false" ht="75" hidden="false" customHeight="true" outlineLevel="0" collapsed="false">
      <c r="A10" s="9" t="n">
        <v>5</v>
      </c>
      <c r="B10" s="5" t="s">
        <v>15</v>
      </c>
      <c r="C10" s="6" t="n">
        <v>3526014160</v>
      </c>
      <c r="D10" s="5" t="s">
        <v>9</v>
      </c>
      <c r="E10" s="7" t="s">
        <v>10</v>
      </c>
      <c r="F10" s="7" t="s">
        <v>11</v>
      </c>
      <c r="G10" s="8" t="n">
        <v>40714.7</v>
      </c>
    </row>
    <row r="11" customFormat="false" ht="74.25" hidden="false" customHeight="true" outlineLevel="0" collapsed="false">
      <c r="A11" s="9" t="n">
        <v>6</v>
      </c>
      <c r="B11" s="5" t="s">
        <v>16</v>
      </c>
      <c r="C11" s="6" t="n">
        <v>3526014280</v>
      </c>
      <c r="D11" s="5" t="s">
        <v>9</v>
      </c>
      <c r="E11" s="7" t="s">
        <v>10</v>
      </c>
      <c r="F11" s="7" t="s">
        <v>11</v>
      </c>
      <c r="G11" s="8" t="n">
        <v>35282</v>
      </c>
    </row>
    <row r="12" customFormat="false" ht="77.25" hidden="false" customHeight="true" outlineLevel="0" collapsed="false">
      <c r="A12" s="9" t="n">
        <v>7</v>
      </c>
      <c r="B12" s="5" t="s">
        <v>17</v>
      </c>
      <c r="C12" s="6" t="n">
        <v>3526014690</v>
      </c>
      <c r="D12" s="5" t="s">
        <v>9</v>
      </c>
      <c r="E12" s="7" t="s">
        <v>10</v>
      </c>
      <c r="F12" s="7" t="s">
        <v>11</v>
      </c>
      <c r="G12" s="8" t="n">
        <v>13914.4</v>
      </c>
    </row>
    <row r="13" customFormat="false" ht="74.25" hidden="false" customHeight="true" outlineLevel="0" collapsed="false">
      <c r="A13" s="9" t="n">
        <v>8</v>
      </c>
      <c r="B13" s="5" t="s">
        <v>18</v>
      </c>
      <c r="C13" s="6" t="n">
        <v>3526011353</v>
      </c>
      <c r="D13" s="5" t="s">
        <v>9</v>
      </c>
      <c r="E13" s="7" t="s">
        <v>10</v>
      </c>
      <c r="F13" s="7" t="s">
        <v>11</v>
      </c>
      <c r="G13" s="8" t="n">
        <v>3.1</v>
      </c>
    </row>
    <row r="14" customFormat="false" ht="88.5" hidden="false" customHeight="true" outlineLevel="0" collapsed="false">
      <c r="A14" s="9" t="n">
        <v>9</v>
      </c>
      <c r="B14" s="5" t="s">
        <v>19</v>
      </c>
      <c r="C14" s="6" t="n">
        <v>3526014530</v>
      </c>
      <c r="D14" s="5" t="s">
        <v>9</v>
      </c>
      <c r="E14" s="7" t="s">
        <v>10</v>
      </c>
      <c r="F14" s="7" t="s">
        <v>11</v>
      </c>
      <c r="G14" s="8" t="n">
        <f aca="false">33190.8-11.3</f>
        <v>33179.5</v>
      </c>
    </row>
    <row r="15" customFormat="false" ht="88.5" hidden="false" customHeight="true" outlineLevel="0" collapsed="false">
      <c r="A15" s="9" t="n">
        <v>10</v>
      </c>
      <c r="B15" s="5" t="s">
        <v>20</v>
      </c>
      <c r="C15" s="6" t="n">
        <v>3526014393</v>
      </c>
      <c r="D15" s="5" t="s">
        <v>9</v>
      </c>
      <c r="E15" s="7" t="s">
        <v>10</v>
      </c>
      <c r="F15" s="7" t="s">
        <v>11</v>
      </c>
      <c r="G15" s="8" t="n">
        <v>26875.4</v>
      </c>
    </row>
    <row r="16" customFormat="false" ht="75.75" hidden="false" customHeight="true" outlineLevel="0" collapsed="false">
      <c r="A16" s="9" t="n">
        <v>11</v>
      </c>
      <c r="B16" s="5" t="s">
        <v>21</v>
      </c>
      <c r="C16" s="6" t="n">
        <v>3526014509</v>
      </c>
      <c r="D16" s="5" t="s">
        <v>9</v>
      </c>
      <c r="E16" s="7" t="s">
        <v>10</v>
      </c>
      <c r="F16" s="7" t="s">
        <v>11</v>
      </c>
      <c r="G16" s="8" t="n">
        <v>16530.1</v>
      </c>
    </row>
    <row r="17" customFormat="false" ht="73.5" hidden="false" customHeight="true" outlineLevel="0" collapsed="false">
      <c r="A17" s="9" t="n">
        <v>12</v>
      </c>
      <c r="B17" s="5" t="s">
        <v>22</v>
      </c>
      <c r="C17" s="6" t="n">
        <v>3526014428</v>
      </c>
      <c r="D17" s="5" t="s">
        <v>9</v>
      </c>
      <c r="E17" s="7" t="s">
        <v>10</v>
      </c>
      <c r="F17" s="7" t="s">
        <v>11</v>
      </c>
      <c r="G17" s="8" t="n">
        <v>10092</v>
      </c>
    </row>
    <row r="18" customFormat="false" ht="75" hidden="false" customHeight="true" outlineLevel="0" collapsed="false">
      <c r="A18" s="9" t="n">
        <v>13</v>
      </c>
      <c r="B18" s="5" t="s">
        <v>23</v>
      </c>
      <c r="C18" s="6" t="n">
        <v>3526032385</v>
      </c>
      <c r="D18" s="5" t="s">
        <v>9</v>
      </c>
      <c r="E18" s="7" t="s">
        <v>10</v>
      </c>
      <c r="F18" s="7" t="s">
        <v>11</v>
      </c>
      <c r="G18" s="8" t="n">
        <v>28027</v>
      </c>
    </row>
    <row r="19" customFormat="false" ht="73.5" hidden="false" customHeight="true" outlineLevel="0" collapsed="false">
      <c r="A19" s="9" t="n">
        <v>14</v>
      </c>
      <c r="B19" s="5" t="s">
        <v>24</v>
      </c>
      <c r="C19" s="6" t="n">
        <v>3526014474</v>
      </c>
      <c r="D19" s="5" t="s">
        <v>9</v>
      </c>
      <c r="E19" s="7" t="s">
        <v>10</v>
      </c>
      <c r="F19" s="7" t="s">
        <v>11</v>
      </c>
      <c r="G19" s="8" t="n">
        <f aca="false">21636.6-10.3</f>
        <v>21626.3</v>
      </c>
    </row>
    <row r="20" customFormat="false" ht="86.25" hidden="false" customHeight="true" outlineLevel="0" collapsed="false">
      <c r="A20" s="9" t="n">
        <v>15</v>
      </c>
      <c r="B20" s="5" t="s">
        <v>25</v>
      </c>
      <c r="C20" s="6" t="n">
        <v>3526014379</v>
      </c>
      <c r="D20" s="5" t="s">
        <v>9</v>
      </c>
      <c r="E20" s="7" t="s">
        <v>10</v>
      </c>
      <c r="F20" s="7" t="s">
        <v>11</v>
      </c>
      <c r="G20" s="8" t="n">
        <v>24250.1</v>
      </c>
    </row>
    <row r="21" customFormat="false" ht="75" hidden="false" customHeight="true" outlineLevel="0" collapsed="false">
      <c r="A21" s="9" t="n">
        <v>16</v>
      </c>
      <c r="B21" s="5" t="s">
        <v>26</v>
      </c>
      <c r="C21" s="6" t="n">
        <v>3526014700</v>
      </c>
      <c r="D21" s="5" t="s">
        <v>9</v>
      </c>
      <c r="E21" s="7" t="s">
        <v>10</v>
      </c>
      <c r="F21" s="7" t="s">
        <v>11</v>
      </c>
      <c r="G21" s="8" t="n">
        <v>10941.2</v>
      </c>
    </row>
    <row r="22" customFormat="false" ht="87" hidden="false" customHeight="true" outlineLevel="0" collapsed="false">
      <c r="A22" s="9" t="n">
        <v>17</v>
      </c>
      <c r="B22" s="5" t="s">
        <v>27</v>
      </c>
      <c r="C22" s="6" t="n">
        <v>3526023581</v>
      </c>
      <c r="D22" s="5" t="s">
        <v>9</v>
      </c>
      <c r="E22" s="7" t="s">
        <v>10</v>
      </c>
      <c r="F22" s="7" t="s">
        <v>11</v>
      </c>
      <c r="G22" s="8" t="n">
        <v>26943.5</v>
      </c>
    </row>
    <row r="23" customFormat="false" ht="73.5" hidden="false" customHeight="true" outlineLevel="0" collapsed="false">
      <c r="A23" s="9" t="n">
        <v>18</v>
      </c>
      <c r="B23" s="5" t="s">
        <v>28</v>
      </c>
      <c r="C23" s="6" t="n">
        <v>3526014523</v>
      </c>
      <c r="D23" s="5" t="s">
        <v>9</v>
      </c>
      <c r="E23" s="7" t="s">
        <v>10</v>
      </c>
      <c r="F23" s="7" t="s">
        <v>11</v>
      </c>
      <c r="G23" s="8" t="n">
        <v>39619</v>
      </c>
    </row>
    <row r="24" customFormat="false" ht="78" hidden="false" customHeight="true" outlineLevel="0" collapsed="false">
      <c r="A24" s="9" t="n">
        <v>19</v>
      </c>
      <c r="B24" s="5" t="s">
        <v>29</v>
      </c>
      <c r="C24" s="6" t="n">
        <v>3526014570</v>
      </c>
      <c r="D24" s="5" t="s">
        <v>9</v>
      </c>
      <c r="E24" s="7" t="s">
        <v>10</v>
      </c>
      <c r="F24" s="7" t="s">
        <v>11</v>
      </c>
      <c r="G24" s="8" t="n">
        <v>18422.6</v>
      </c>
    </row>
    <row r="25" customFormat="false" ht="75" hidden="false" customHeight="true" outlineLevel="0" collapsed="false">
      <c r="A25" s="9" t="n">
        <v>20</v>
      </c>
      <c r="B25" s="5" t="s">
        <v>30</v>
      </c>
      <c r="C25" s="6" t="n">
        <v>3526015196</v>
      </c>
      <c r="D25" s="5" t="s">
        <v>9</v>
      </c>
      <c r="E25" s="7" t="s">
        <v>10</v>
      </c>
      <c r="F25" s="7" t="s">
        <v>11</v>
      </c>
      <c r="G25" s="8" t="n">
        <v>13931.6</v>
      </c>
    </row>
    <row r="26" customFormat="false" ht="90" hidden="false" customHeight="true" outlineLevel="0" collapsed="false">
      <c r="A26" s="9" t="n">
        <v>21</v>
      </c>
      <c r="B26" s="5" t="s">
        <v>31</v>
      </c>
      <c r="C26" s="6" t="n">
        <v>3526014820</v>
      </c>
      <c r="D26" s="5" t="s">
        <v>9</v>
      </c>
      <c r="E26" s="7" t="s">
        <v>10</v>
      </c>
      <c r="F26" s="7" t="s">
        <v>11</v>
      </c>
      <c r="G26" s="8" t="n">
        <v>7236.6</v>
      </c>
    </row>
    <row r="27" customFormat="false" ht="88.5" hidden="false" customHeight="true" outlineLevel="0" collapsed="false">
      <c r="A27" s="9" t="n">
        <v>22</v>
      </c>
      <c r="B27" s="5" t="s">
        <v>32</v>
      </c>
      <c r="C27" s="6" t="n">
        <v>3526015125</v>
      </c>
      <c r="D27" s="5" t="s">
        <v>9</v>
      </c>
      <c r="E27" s="7" t="s">
        <v>10</v>
      </c>
      <c r="F27" s="7" t="s">
        <v>11</v>
      </c>
      <c r="G27" s="8" t="n">
        <v>4049.5</v>
      </c>
    </row>
    <row r="28" customFormat="false" ht="82.5" hidden="false" customHeight="false" outlineLevel="0" collapsed="false">
      <c r="A28" s="9" t="n">
        <v>23</v>
      </c>
      <c r="B28" s="5" t="s">
        <v>33</v>
      </c>
      <c r="C28" s="6" t="n">
        <v>3526014957</v>
      </c>
      <c r="D28" s="5" t="s">
        <v>9</v>
      </c>
      <c r="E28" s="7" t="s">
        <v>10</v>
      </c>
      <c r="F28" s="7" t="s">
        <v>11</v>
      </c>
      <c r="G28" s="8" t="n">
        <v>9195.7</v>
      </c>
    </row>
    <row r="29" customFormat="false" ht="77.25" hidden="false" customHeight="true" outlineLevel="0" collapsed="false">
      <c r="A29" s="9" t="n">
        <v>24</v>
      </c>
      <c r="B29" s="5" t="s">
        <v>34</v>
      </c>
      <c r="C29" s="6" t="n">
        <v>3526015284</v>
      </c>
      <c r="D29" s="5" t="s">
        <v>9</v>
      </c>
      <c r="E29" s="7" t="s">
        <v>10</v>
      </c>
      <c r="F29" s="7" t="s">
        <v>11</v>
      </c>
      <c r="G29" s="8" t="n">
        <v>16898.6</v>
      </c>
    </row>
    <row r="30" customFormat="false" ht="82.5" hidden="false" customHeight="false" outlineLevel="0" collapsed="false">
      <c r="A30" s="9" t="n">
        <v>25</v>
      </c>
      <c r="B30" s="5" t="s">
        <v>35</v>
      </c>
      <c r="C30" s="6" t="n">
        <v>3526016954</v>
      </c>
      <c r="D30" s="5" t="s">
        <v>9</v>
      </c>
      <c r="E30" s="7" t="s">
        <v>10</v>
      </c>
      <c r="F30" s="7" t="s">
        <v>11</v>
      </c>
      <c r="G30" s="8" t="n">
        <v>22222</v>
      </c>
    </row>
    <row r="31" customFormat="false" ht="82.5" hidden="false" customHeight="false" outlineLevel="0" collapsed="false">
      <c r="A31" s="9" t="n">
        <v>26</v>
      </c>
      <c r="B31" s="5" t="s">
        <v>36</v>
      </c>
      <c r="C31" s="6" t="n">
        <v>3526017570</v>
      </c>
      <c r="D31" s="5" t="s">
        <v>10</v>
      </c>
      <c r="E31" s="7" t="s">
        <v>10</v>
      </c>
      <c r="F31" s="7" t="s">
        <v>11</v>
      </c>
      <c r="G31" s="8" t="n">
        <v>13029.9</v>
      </c>
    </row>
    <row r="32" customFormat="false" ht="116.25" hidden="false" customHeight="true" outlineLevel="0" collapsed="false">
      <c r="A32" s="9" t="n">
        <v>27</v>
      </c>
      <c r="B32" s="5" t="s">
        <v>37</v>
      </c>
      <c r="C32" s="6" t="n">
        <v>3526014097</v>
      </c>
      <c r="D32" s="5" t="s">
        <v>10</v>
      </c>
      <c r="E32" s="7" t="s">
        <v>10</v>
      </c>
      <c r="F32" s="10" t="s">
        <v>38</v>
      </c>
      <c r="G32" s="8" t="n">
        <f aca="false">67309.3+3657.2</f>
        <v>70966.5</v>
      </c>
    </row>
    <row r="33" customFormat="false" ht="102" hidden="false" customHeight="true" outlineLevel="0" collapsed="false">
      <c r="A33" s="9" t="n">
        <v>28</v>
      </c>
      <c r="B33" s="5" t="s">
        <v>39</v>
      </c>
      <c r="C33" s="6" t="n">
        <v>3526012822</v>
      </c>
      <c r="D33" s="5" t="s">
        <v>10</v>
      </c>
      <c r="E33" s="7" t="s">
        <v>10</v>
      </c>
      <c r="F33" s="10" t="s">
        <v>38</v>
      </c>
      <c r="G33" s="8" t="n">
        <f aca="false">67660.3+4725.8</f>
        <v>72386.1</v>
      </c>
    </row>
    <row r="34" customFormat="false" ht="90" hidden="false" customHeight="true" outlineLevel="0" collapsed="false">
      <c r="A34" s="9" t="n">
        <v>29</v>
      </c>
      <c r="B34" s="5" t="s">
        <v>40</v>
      </c>
      <c r="C34" s="6" t="n">
        <v>3526014403</v>
      </c>
      <c r="D34" s="5" t="s">
        <v>10</v>
      </c>
      <c r="E34" s="7" t="s">
        <v>10</v>
      </c>
      <c r="F34" s="10" t="s">
        <v>38</v>
      </c>
      <c r="G34" s="8" t="n">
        <f aca="false">81519.6+5013.8</f>
        <v>86533.4</v>
      </c>
    </row>
    <row r="35" customFormat="false" ht="91.5" hidden="false" customHeight="true" outlineLevel="0" collapsed="false">
      <c r="A35" s="9" t="n">
        <v>30</v>
      </c>
      <c r="B35" s="5" t="s">
        <v>41</v>
      </c>
      <c r="C35" s="6" t="n">
        <v>3526013840</v>
      </c>
      <c r="D35" s="5" t="s">
        <v>10</v>
      </c>
      <c r="E35" s="7" t="s">
        <v>10</v>
      </c>
      <c r="F35" s="10" t="s">
        <v>38</v>
      </c>
      <c r="G35" s="8" t="n">
        <f aca="false">53380.5+4854.9</f>
        <v>58235.4</v>
      </c>
    </row>
    <row r="36" customFormat="false" ht="91.5" hidden="false" customHeight="true" outlineLevel="0" collapsed="false">
      <c r="A36" s="9" t="n">
        <v>31</v>
      </c>
      <c r="B36" s="5" t="s">
        <v>42</v>
      </c>
      <c r="C36" s="6" t="n">
        <v>3526014065</v>
      </c>
      <c r="D36" s="5" t="s">
        <v>10</v>
      </c>
      <c r="E36" s="7" t="s">
        <v>10</v>
      </c>
      <c r="F36" s="10" t="s">
        <v>38</v>
      </c>
      <c r="G36" s="8" t="n">
        <f aca="false">60305.8+4429.7</f>
        <v>64735.5</v>
      </c>
    </row>
    <row r="37" customFormat="false" ht="87" hidden="false" customHeight="true" outlineLevel="0" collapsed="false">
      <c r="A37" s="9" t="n">
        <v>32</v>
      </c>
      <c r="B37" s="5" t="s">
        <v>43</v>
      </c>
      <c r="C37" s="6" t="n">
        <v>3526014629</v>
      </c>
      <c r="D37" s="5" t="s">
        <v>10</v>
      </c>
      <c r="E37" s="7" t="s">
        <v>10</v>
      </c>
      <c r="F37" s="10" t="s">
        <v>44</v>
      </c>
      <c r="G37" s="8" t="n">
        <f aca="false">42748.4+3662.1</f>
        <v>46410.5</v>
      </c>
    </row>
    <row r="38" customFormat="false" ht="102" hidden="false" customHeight="true" outlineLevel="0" collapsed="false">
      <c r="A38" s="9" t="n">
        <v>33</v>
      </c>
      <c r="B38" s="5" t="s">
        <v>45</v>
      </c>
      <c r="C38" s="6" t="n">
        <v>3526014192</v>
      </c>
      <c r="D38" s="5" t="s">
        <v>10</v>
      </c>
      <c r="E38" s="7" t="s">
        <v>10</v>
      </c>
      <c r="F38" s="10" t="s">
        <v>38</v>
      </c>
      <c r="G38" s="8" t="n">
        <f aca="false">74863.6+4403.9</f>
        <v>79267.5</v>
      </c>
    </row>
    <row r="39" customFormat="false" ht="100.5" hidden="false" customHeight="true" outlineLevel="0" collapsed="false">
      <c r="A39" s="9" t="n">
        <v>34</v>
      </c>
      <c r="B39" s="5" t="s">
        <v>46</v>
      </c>
      <c r="C39" s="6" t="n">
        <v>3526014604</v>
      </c>
      <c r="D39" s="5" t="s">
        <v>10</v>
      </c>
      <c r="E39" s="7" t="s">
        <v>10</v>
      </c>
      <c r="F39" s="10" t="s">
        <v>38</v>
      </c>
      <c r="G39" s="8" t="n">
        <f aca="false">42247.7+6695.7</f>
        <v>48943.4</v>
      </c>
    </row>
    <row r="40" customFormat="false" ht="99.75" hidden="false" customHeight="true" outlineLevel="0" collapsed="false">
      <c r="A40" s="9" t="n">
        <v>35</v>
      </c>
      <c r="B40" s="5" t="s">
        <v>47</v>
      </c>
      <c r="C40" s="6" t="n">
        <v>3526008047</v>
      </c>
      <c r="D40" s="5" t="s">
        <v>10</v>
      </c>
      <c r="E40" s="7" t="s">
        <v>10</v>
      </c>
      <c r="F40" s="10" t="s">
        <v>38</v>
      </c>
      <c r="G40" s="8" t="n">
        <f aca="false">46991.7+4201.2</f>
        <v>51192.9</v>
      </c>
    </row>
    <row r="41" customFormat="false" ht="103.5" hidden="false" customHeight="true" outlineLevel="0" collapsed="false">
      <c r="A41" s="9" t="n">
        <v>36</v>
      </c>
      <c r="B41" s="5" t="s">
        <v>48</v>
      </c>
      <c r="C41" s="6" t="n">
        <v>3526015051</v>
      </c>
      <c r="D41" s="5" t="s">
        <v>10</v>
      </c>
      <c r="E41" s="7" t="s">
        <v>10</v>
      </c>
      <c r="F41" s="10" t="s">
        <v>38</v>
      </c>
      <c r="G41" s="8" t="n">
        <f aca="false">38560.4+546.9</f>
        <v>39107.3</v>
      </c>
    </row>
    <row r="42" customFormat="false" ht="100.5" hidden="false" customHeight="true" outlineLevel="0" collapsed="false">
      <c r="A42" s="9" t="n">
        <v>37</v>
      </c>
      <c r="B42" s="5" t="s">
        <v>49</v>
      </c>
      <c r="C42" s="6" t="n">
        <v>3526014925</v>
      </c>
      <c r="D42" s="5" t="s">
        <v>10</v>
      </c>
      <c r="E42" s="7" t="s">
        <v>10</v>
      </c>
      <c r="F42" s="10" t="s">
        <v>50</v>
      </c>
      <c r="G42" s="8" t="n">
        <f aca="false">26077.2+1171.9</f>
        <v>27249.1</v>
      </c>
    </row>
    <row r="43" customFormat="false" ht="101.25" hidden="false" customHeight="true" outlineLevel="0" collapsed="false">
      <c r="A43" s="9" t="n">
        <v>38</v>
      </c>
      <c r="B43" s="5" t="s">
        <v>51</v>
      </c>
      <c r="C43" s="6" t="n">
        <v>3526015044</v>
      </c>
      <c r="D43" s="5" t="s">
        <v>10</v>
      </c>
      <c r="E43" s="7" t="s">
        <v>10</v>
      </c>
      <c r="F43" s="10" t="s">
        <v>50</v>
      </c>
      <c r="G43" s="8" t="n">
        <f aca="false">24588.7+2292.6</f>
        <v>26881.3</v>
      </c>
    </row>
    <row r="44" customFormat="false" ht="100.5" hidden="false" customHeight="true" outlineLevel="0" collapsed="false">
      <c r="A44" s="9" t="n">
        <v>39</v>
      </c>
      <c r="B44" s="5" t="s">
        <v>52</v>
      </c>
      <c r="C44" s="6" t="n">
        <v>3526014940</v>
      </c>
      <c r="D44" s="5" t="s">
        <v>10</v>
      </c>
      <c r="E44" s="7" t="s">
        <v>10</v>
      </c>
      <c r="F44" s="10" t="s">
        <v>38</v>
      </c>
      <c r="G44" s="8" t="n">
        <f aca="false">31049.3+730.2</f>
        <v>31779.5</v>
      </c>
    </row>
    <row r="45" customFormat="false" ht="105" hidden="false" customHeight="true" outlineLevel="0" collapsed="false">
      <c r="A45" s="9" t="n">
        <v>40</v>
      </c>
      <c r="B45" s="5" t="s">
        <v>53</v>
      </c>
      <c r="C45" s="6" t="n">
        <v>3526014650</v>
      </c>
      <c r="D45" s="5" t="s">
        <v>10</v>
      </c>
      <c r="E45" s="7" t="s">
        <v>10</v>
      </c>
      <c r="F45" s="10" t="s">
        <v>50</v>
      </c>
      <c r="G45" s="8" t="n">
        <f aca="false">16830.3+702.2</f>
        <v>17532.5</v>
      </c>
    </row>
    <row r="46" customFormat="false" ht="102" hidden="false" customHeight="true" outlineLevel="0" collapsed="false">
      <c r="A46" s="9" t="n">
        <v>41</v>
      </c>
      <c r="B46" s="5" t="s">
        <v>54</v>
      </c>
      <c r="C46" s="6" t="n">
        <v>3526014354</v>
      </c>
      <c r="D46" s="5" t="s">
        <v>10</v>
      </c>
      <c r="E46" s="7" t="s">
        <v>10</v>
      </c>
      <c r="F46" s="10" t="s">
        <v>50</v>
      </c>
      <c r="G46" s="8" t="n">
        <f aca="false">109.1</f>
        <v>109.1</v>
      </c>
    </row>
    <row r="47" customFormat="false" ht="102" hidden="false" customHeight="true" outlineLevel="0" collapsed="false">
      <c r="A47" s="9" t="n">
        <v>42</v>
      </c>
      <c r="B47" s="5" t="s">
        <v>55</v>
      </c>
      <c r="C47" s="6" t="n">
        <v>3526014210</v>
      </c>
      <c r="D47" s="5" t="s">
        <v>10</v>
      </c>
      <c r="E47" s="7" t="s">
        <v>10</v>
      </c>
      <c r="F47" s="10" t="s">
        <v>50</v>
      </c>
      <c r="G47" s="8" t="n">
        <f aca="false">25429.3+1440.4</f>
        <v>26869.7</v>
      </c>
    </row>
    <row r="48" customFormat="false" ht="110.25" hidden="false" customHeight="false" outlineLevel="0" collapsed="false">
      <c r="A48" s="9" t="n">
        <v>43</v>
      </c>
      <c r="B48" s="5" t="s">
        <v>56</v>
      </c>
      <c r="C48" s="6" t="n">
        <v>3526014989</v>
      </c>
      <c r="D48" s="5" t="s">
        <v>10</v>
      </c>
      <c r="E48" s="7" t="s">
        <v>10</v>
      </c>
      <c r="F48" s="10" t="s">
        <v>50</v>
      </c>
      <c r="G48" s="8" t="n">
        <f aca="false">16381.1+1209.6</f>
        <v>17590.7</v>
      </c>
    </row>
    <row r="49" customFormat="false" ht="102" hidden="false" customHeight="true" outlineLevel="0" collapsed="false">
      <c r="A49" s="9" t="n">
        <v>44</v>
      </c>
      <c r="B49" s="5" t="s">
        <v>57</v>
      </c>
      <c r="C49" s="6" t="n">
        <v>3526014587</v>
      </c>
      <c r="D49" s="5" t="s">
        <v>10</v>
      </c>
      <c r="E49" s="7" t="s">
        <v>10</v>
      </c>
      <c r="F49" s="10" t="s">
        <v>50</v>
      </c>
      <c r="G49" s="8" t="n">
        <f aca="false">15764.4+892.2</f>
        <v>16656.6</v>
      </c>
    </row>
    <row r="50" customFormat="false" ht="105" hidden="false" customHeight="true" outlineLevel="0" collapsed="false">
      <c r="A50" s="9" t="n">
        <v>45</v>
      </c>
      <c r="B50" s="5" t="s">
        <v>58</v>
      </c>
      <c r="C50" s="6" t="n">
        <v>3526015358</v>
      </c>
      <c r="D50" s="5" t="s">
        <v>10</v>
      </c>
      <c r="E50" s="7" t="s">
        <v>10</v>
      </c>
      <c r="F50" s="10" t="s">
        <v>50</v>
      </c>
      <c r="G50" s="8" t="n">
        <f aca="false">13045.9+582.1</f>
        <v>13628</v>
      </c>
    </row>
    <row r="51" customFormat="false" ht="102" hidden="false" customHeight="true" outlineLevel="0" collapsed="false">
      <c r="A51" s="9" t="n">
        <v>46</v>
      </c>
      <c r="B51" s="5" t="s">
        <v>59</v>
      </c>
      <c r="C51" s="6" t="n">
        <v>3526014202</v>
      </c>
      <c r="D51" s="5" t="s">
        <v>10</v>
      </c>
      <c r="E51" s="7" t="s">
        <v>10</v>
      </c>
      <c r="F51" s="10" t="s">
        <v>50</v>
      </c>
      <c r="G51" s="8" t="n">
        <f aca="false">14129.3+501.4</f>
        <v>14630.7</v>
      </c>
    </row>
    <row r="52" customFormat="false" ht="147" hidden="false" customHeight="true" outlineLevel="0" collapsed="false">
      <c r="A52" s="9" t="n">
        <v>47</v>
      </c>
      <c r="B52" s="5" t="s">
        <v>60</v>
      </c>
      <c r="C52" s="6" t="n">
        <v>3526014643</v>
      </c>
      <c r="D52" s="5" t="s">
        <v>10</v>
      </c>
      <c r="E52" s="7" t="s">
        <v>10</v>
      </c>
      <c r="F52" s="10" t="s">
        <v>50</v>
      </c>
      <c r="G52" s="8" t="n">
        <f aca="false">59646.3+3792.7</f>
        <v>63439</v>
      </c>
    </row>
    <row r="53" customFormat="false" ht="123" hidden="false" customHeight="true" outlineLevel="0" collapsed="false">
      <c r="A53" s="11" t="n">
        <v>48</v>
      </c>
      <c r="B53" s="12" t="s">
        <v>61</v>
      </c>
      <c r="C53" s="13" t="n">
        <v>3526015245</v>
      </c>
      <c r="D53" s="12" t="s">
        <v>9</v>
      </c>
      <c r="E53" s="14" t="s">
        <v>10</v>
      </c>
      <c r="F53" s="15" t="s">
        <v>62</v>
      </c>
      <c r="G53" s="16" t="n">
        <v>43102.2</v>
      </c>
    </row>
    <row r="54" customFormat="false" ht="123" hidden="false" customHeight="true" outlineLevel="0" collapsed="false">
      <c r="A54" s="9" t="n">
        <v>49</v>
      </c>
      <c r="B54" s="5" t="s">
        <v>63</v>
      </c>
      <c r="C54" s="5" t="n">
        <v>3500003929</v>
      </c>
      <c r="D54" s="5" t="s">
        <v>10</v>
      </c>
      <c r="E54" s="7" t="s">
        <v>10</v>
      </c>
      <c r="F54" s="7" t="s">
        <v>64</v>
      </c>
      <c r="G54" s="17" t="n">
        <v>25912.6</v>
      </c>
    </row>
    <row r="55" customFormat="false" ht="90" hidden="false" customHeight="true" outlineLevel="0" collapsed="false">
      <c r="A55" s="4" t="n">
        <v>50</v>
      </c>
      <c r="B55" s="18" t="s">
        <v>65</v>
      </c>
      <c r="C55" s="19" t="n">
        <v>3526008544</v>
      </c>
      <c r="D55" s="7" t="s">
        <v>10</v>
      </c>
      <c r="E55" s="7" t="s">
        <v>10</v>
      </c>
      <c r="F55" s="7" t="s">
        <v>66</v>
      </c>
      <c r="G55" s="20" t="n">
        <f aca="false">43078.4+2965.4</f>
        <v>46043.8</v>
      </c>
    </row>
    <row r="56" customFormat="false" ht="131.25" hidden="false" customHeight="true" outlineLevel="0" collapsed="false">
      <c r="A56" s="4" t="n">
        <v>51</v>
      </c>
      <c r="B56" s="18" t="s">
        <v>67</v>
      </c>
      <c r="C56" s="19" t="n">
        <v>3526008551</v>
      </c>
      <c r="D56" s="7" t="s">
        <v>10</v>
      </c>
      <c r="E56" s="7" t="s">
        <v>10</v>
      </c>
      <c r="F56" s="7" t="s">
        <v>66</v>
      </c>
      <c r="G56" s="20" t="n">
        <f aca="false">14022.9+820.5</f>
        <v>14843.4</v>
      </c>
    </row>
    <row r="57" customFormat="false" ht="92.25" hidden="false" customHeight="true" outlineLevel="0" collapsed="false">
      <c r="A57" s="4" t="n">
        <v>52</v>
      </c>
      <c r="B57" s="18" t="s">
        <v>68</v>
      </c>
      <c r="C57" s="19" t="n">
        <v>3526011402</v>
      </c>
      <c r="D57" s="7" t="s">
        <v>10</v>
      </c>
      <c r="E57" s="7" t="s">
        <v>10</v>
      </c>
      <c r="F57" s="7" t="s">
        <v>66</v>
      </c>
      <c r="G57" s="20" t="n">
        <f aca="false">12527.9+675.7</f>
        <v>13203.6</v>
      </c>
    </row>
    <row r="58" customFormat="false" ht="92.25" hidden="false" customHeight="true" outlineLevel="0" collapsed="false">
      <c r="A58" s="11" t="n">
        <v>53</v>
      </c>
      <c r="B58" s="12" t="s">
        <v>69</v>
      </c>
      <c r="C58" s="13" t="n">
        <v>3526015083</v>
      </c>
      <c r="D58" s="14" t="s">
        <v>10</v>
      </c>
      <c r="E58" s="14" t="s">
        <v>10</v>
      </c>
      <c r="F58" s="14" t="s">
        <v>66</v>
      </c>
      <c r="G58" s="16" t="n">
        <v>80765.7</v>
      </c>
    </row>
    <row r="59" s="22" customFormat="true" ht="90" hidden="false" customHeight="true" outlineLevel="0" collapsed="false">
      <c r="A59" s="11" t="n">
        <v>54</v>
      </c>
      <c r="B59" s="12" t="s">
        <v>70</v>
      </c>
      <c r="C59" s="13" t="n">
        <v>3526015975</v>
      </c>
      <c r="D59" s="14" t="s">
        <v>10</v>
      </c>
      <c r="E59" s="14" t="s">
        <v>10</v>
      </c>
      <c r="F59" s="14" t="s">
        <v>71</v>
      </c>
      <c r="G59" s="16" t="n">
        <v>119921.3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  <c r="AME59" s="21"/>
      <c r="AMF59" s="21"/>
      <c r="AMG59" s="21"/>
      <c r="AMH59" s="21"/>
      <c r="AMI59" s="21"/>
      <c r="AMJ59" s="21"/>
    </row>
    <row r="60" customFormat="false" ht="114" hidden="false" customHeight="true" outlineLevel="0" collapsed="false">
      <c r="A60" s="11" t="n">
        <v>55</v>
      </c>
      <c r="B60" s="12" t="s">
        <v>72</v>
      </c>
      <c r="C60" s="13" t="n">
        <v>3526008640</v>
      </c>
      <c r="D60" s="14" t="s">
        <v>10</v>
      </c>
      <c r="E60" s="14" t="s">
        <v>10</v>
      </c>
      <c r="F60" s="14" t="s">
        <v>73</v>
      </c>
      <c r="G60" s="16" t="n">
        <v>25614</v>
      </c>
    </row>
    <row r="61" customFormat="false" ht="88.5" hidden="false" customHeight="true" outlineLevel="0" collapsed="false">
      <c r="A61" s="4" t="n">
        <v>56</v>
      </c>
      <c r="B61" s="18" t="s">
        <v>74</v>
      </c>
      <c r="C61" s="19" t="n">
        <v>3526038757</v>
      </c>
      <c r="D61" s="18" t="s">
        <v>10</v>
      </c>
      <c r="E61" s="7" t="s">
        <v>75</v>
      </c>
      <c r="F61" s="7" t="s">
        <v>76</v>
      </c>
      <c r="G61" s="20" t="n">
        <f aca="false">5117.9+1258+2727.9</f>
        <v>9103.8</v>
      </c>
    </row>
    <row r="62" customFormat="false" ht="131.25" hidden="false" customHeight="true" outlineLevel="0" collapsed="false">
      <c r="A62" s="4" t="n">
        <v>57</v>
      </c>
      <c r="B62" s="18" t="s">
        <v>77</v>
      </c>
      <c r="C62" s="19" t="n">
        <v>3500011327</v>
      </c>
      <c r="D62" s="18" t="s">
        <v>10</v>
      </c>
      <c r="E62" s="7" t="s">
        <v>75</v>
      </c>
      <c r="F62" s="7" t="s">
        <v>78</v>
      </c>
      <c r="G62" s="20" t="n">
        <v>0</v>
      </c>
    </row>
    <row r="63" customFormat="false" ht="90.75" hidden="false" customHeight="true" outlineLevel="0" collapsed="false">
      <c r="A63" s="11" t="n">
        <v>58</v>
      </c>
      <c r="B63" s="12" t="s">
        <v>79</v>
      </c>
      <c r="C63" s="13" t="n">
        <v>3526020414</v>
      </c>
      <c r="D63" s="14" t="s">
        <v>10</v>
      </c>
      <c r="E63" s="14" t="s">
        <v>10</v>
      </c>
      <c r="F63" s="14" t="s">
        <v>80</v>
      </c>
      <c r="G63" s="16" t="n">
        <v>67595.7</v>
      </c>
    </row>
    <row r="64" customFormat="false" ht="64.5" hidden="false" customHeight="true" outlineLevel="0" collapsed="false">
      <c r="A64" s="11" t="n">
        <v>59</v>
      </c>
      <c r="B64" s="12" t="s">
        <v>81</v>
      </c>
      <c r="C64" s="13" t="n">
        <v>3526020703</v>
      </c>
      <c r="D64" s="14" t="s">
        <v>10</v>
      </c>
      <c r="E64" s="14" t="s">
        <v>10</v>
      </c>
      <c r="F64" s="14" t="s">
        <v>82</v>
      </c>
      <c r="G64" s="16" t="n">
        <v>14995.2</v>
      </c>
    </row>
    <row r="65" customFormat="false" ht="117" hidden="false" customHeight="true" outlineLevel="0" collapsed="false">
      <c r="A65" s="11" t="n">
        <v>60</v>
      </c>
      <c r="B65" s="14" t="s">
        <v>83</v>
      </c>
      <c r="C65" s="11" t="n">
        <v>3526032120</v>
      </c>
      <c r="D65" s="14" t="s">
        <v>84</v>
      </c>
      <c r="E65" s="14" t="s">
        <v>10</v>
      </c>
      <c r="F65" s="14" t="s">
        <v>85</v>
      </c>
      <c r="G65" s="16" t="n">
        <v>21173</v>
      </c>
    </row>
    <row r="66" customFormat="false" ht="103.5" hidden="false" customHeight="true" outlineLevel="0" collapsed="false">
      <c r="A66" s="4" t="n">
        <v>61</v>
      </c>
      <c r="B66" s="18" t="s">
        <v>86</v>
      </c>
      <c r="C66" s="19" t="n">
        <v>3526010991</v>
      </c>
      <c r="D66" s="7" t="s">
        <v>10</v>
      </c>
      <c r="E66" s="7" t="s">
        <v>10</v>
      </c>
      <c r="F66" s="7" t="s">
        <v>87</v>
      </c>
      <c r="G66" s="20" t="n">
        <v>119621.7</v>
      </c>
    </row>
    <row r="67" customFormat="false" ht="76.5" hidden="false" customHeight="true" outlineLevel="0" collapsed="false">
      <c r="A67" s="4" t="n">
        <v>62</v>
      </c>
      <c r="B67" s="18" t="s">
        <v>88</v>
      </c>
      <c r="C67" s="19" t="n">
        <v>3526019641</v>
      </c>
      <c r="D67" s="7" t="s">
        <v>10</v>
      </c>
      <c r="E67" s="7" t="s">
        <v>10</v>
      </c>
      <c r="F67" s="7" t="s">
        <v>89</v>
      </c>
      <c r="G67" s="20" t="n">
        <v>67738.9</v>
      </c>
    </row>
    <row r="68" customFormat="false" ht="116.25" hidden="false" customHeight="true" outlineLevel="0" collapsed="false">
      <c r="A68" s="11" t="n">
        <v>63</v>
      </c>
      <c r="B68" s="12" t="s">
        <v>90</v>
      </c>
      <c r="C68" s="12" t="n">
        <v>3526023253</v>
      </c>
      <c r="D68" s="12" t="s">
        <v>91</v>
      </c>
      <c r="E68" s="14" t="s">
        <v>10</v>
      </c>
      <c r="F68" s="14" t="s">
        <v>92</v>
      </c>
      <c r="G68" s="16" t="n">
        <v>521024.7</v>
      </c>
    </row>
    <row r="69" customFormat="false" ht="58.5" hidden="false" customHeight="true" outlineLevel="0" collapsed="false">
      <c r="A69" s="11" t="n">
        <v>64</v>
      </c>
      <c r="B69" s="12" t="s">
        <v>93</v>
      </c>
      <c r="C69" s="12" t="n">
        <v>3500001223</v>
      </c>
      <c r="D69" s="12" t="s">
        <v>10</v>
      </c>
      <c r="E69" s="14" t="s">
        <v>10</v>
      </c>
      <c r="F69" s="14" t="s">
        <v>94</v>
      </c>
      <c r="G69" s="16" t="n">
        <v>75916.5</v>
      </c>
    </row>
    <row r="70" customFormat="false" ht="100.5" hidden="false" customHeight="true" outlineLevel="0" collapsed="false">
      <c r="A70" s="23" t="n">
        <v>65</v>
      </c>
      <c r="B70" s="24" t="s">
        <v>95</v>
      </c>
      <c r="C70" s="24" t="n">
        <v>3526036358</v>
      </c>
      <c r="D70" s="24" t="s">
        <v>96</v>
      </c>
      <c r="E70" s="25" t="s">
        <v>10</v>
      </c>
      <c r="F70" s="25" t="s">
        <v>97</v>
      </c>
      <c r="G70" s="26" t="n">
        <v>0</v>
      </c>
    </row>
    <row r="71" customFormat="false" ht="91.5" hidden="false" customHeight="true" outlineLevel="0" collapsed="false">
      <c r="A71" s="23" t="n">
        <v>66</v>
      </c>
      <c r="B71" s="25" t="s">
        <v>98</v>
      </c>
      <c r="C71" s="23" t="n">
        <v>3526000898</v>
      </c>
      <c r="D71" s="24" t="s">
        <v>10</v>
      </c>
      <c r="E71" s="25" t="s">
        <v>10</v>
      </c>
      <c r="F71" s="25" t="s">
        <v>99</v>
      </c>
      <c r="G71" s="26" t="n">
        <v>0</v>
      </c>
    </row>
  </sheetData>
  <mergeCells count="1">
    <mergeCell ref="A3:G3"/>
  </mergeCells>
  <printOptions headings="false" gridLines="false" gridLinesSet="true" horizontalCentered="false" verticalCentered="false"/>
  <pageMargins left="0.236111111111111" right="0.236111111111111" top="0.157638888888889" bottom="0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LibreOffice/7.4.3.2$Linux_X86_64 LibreOffice_project/40$Build-2</Application>
  <AppVersion>15.0000</AppVersion>
  <Company>Contract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2018-09-04T04:25:43Z</dcterms:created>
  <dc:creator>Полянских Маргарита Александровна</dc:creator>
  <dc:description/>
  <dc:language>ru-RU</dc:language>
  <cp:lastModifiedBy/>
  <cp:lastPrinted>2025-01-17T07:52:48Z</cp:lastPrinted>
  <dcterms:modified xsi:type="dcterms:W3CDTF">2025-01-31T14:19:16Z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